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sma.ruzge\Desktop\No_liela_datora\Desktop\Sekretare\2. DOMES SĒDES 2024\2. Domes sēde 16.02.2024\budžets\"/>
    </mc:Choice>
  </mc:AlternateContent>
  <bookViews>
    <workbookView xWindow="-120" yWindow="-120" windowWidth="29040" windowHeight="15720" tabRatio="974" activeTab="11"/>
  </bookViews>
  <sheets>
    <sheet name="Pielikums Nr.1" sheetId="5" r:id="rId3"/>
    <sheet name="Pielikums Nr.1.1" sheetId="6" r:id="rId4"/>
    <sheet name="Pielikums Nr.1.2." sheetId="7" r:id="rId5"/>
    <sheet name="Pielikums Nr.1.3." sheetId="8" r:id="rId6"/>
    <sheet name="Pielikums Nr.2." sheetId="9" r:id="rId7"/>
    <sheet name="Pielikums Nr.2.1." sheetId="10" r:id="rId8"/>
    <sheet name="Pielikums Nr.2.2" sheetId="11" r:id="rId9"/>
    <sheet name="Pielikums Nr.2.3." sheetId="4" r:id="rId10"/>
    <sheet name="Pielikums Nr.3" sheetId="3" r:id="rId11"/>
    <sheet name="Pielikums Nr.3.1." sheetId="1" r:id="rId12"/>
    <sheet name="Pielikums Nr.3.2." sheetId="2" r:id="rId13"/>
    <sheet name="Pielikums Nr.4" sheetId="12" r:id="rId14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2" i="1" l="1"/>
</calcChain>
</file>

<file path=xl/sharedStrings.xml><?xml version="1.0" encoding="utf-8"?>
<sst xmlns="http://schemas.openxmlformats.org/spreadsheetml/2006/main" count="1159" uniqueCount="980">
  <si>
    <t>Rādītāju nosaukumi</t>
  </si>
  <si>
    <t>Budžeta kategoriju kodi</t>
  </si>
  <si>
    <t>EUR</t>
  </si>
  <si>
    <t/>
  </si>
  <si>
    <t>Atlikumi uz 01.01.2024.g.</t>
  </si>
  <si>
    <t xml:space="preserve"> Projekts Nr.ENI-LLB-1-244 MUSEUM 2020</t>
  </si>
  <si>
    <t xml:space="preserve"> Erasmus + projekts</t>
  </si>
  <si>
    <t xml:space="preserve"> Projekts mobilā aplikācija Preiļu novada jauniešiem</t>
  </si>
  <si>
    <t xml:space="preserve"> Projekts Nr.7.2.1.2./15/I/001 Sākotnējās profesionālās izglītības programmu īstenošana Jauniesu garantijas ietvaros</t>
  </si>
  <si>
    <t xml:space="preserve"> Projekts Nr.LLI-476 Vides kvalitātes uzlabošanas pasākumi publiskajās ūdenstilpnēs Latvijā un Lietuvā</t>
  </si>
  <si>
    <t xml:space="preserve">  Projekts Nr.LLI-539 Amatniecība kā tūrisma produkts bez robežām</t>
  </si>
  <si>
    <t xml:space="preserve">  Projekts Nr.3.3.1.0/20/I/011  Preiļu pils 1.stāva atjaunošana komercdarbības attīstības nodrošināšanai</t>
  </si>
  <si>
    <t xml:space="preserve"> Dabas resursu nodoklis</t>
  </si>
  <si>
    <t xml:space="preserve"> Preiļu vēstures un lietišķās mākslas muzejs/ ziedojumi</t>
  </si>
  <si>
    <t>Projekts Nr.8.3.4.0/16/I/001 PUMPURS Jaunatnes iniciatīvas</t>
  </si>
  <si>
    <t xml:space="preserve"> Projekts Kontakts</t>
  </si>
  <si>
    <t>Mērķdotācija pedagogu atalgojumam</t>
  </si>
  <si>
    <t xml:space="preserve">  "Digital Interculturalism" ERASMUS+ ,  J.Eglīša Preiļu Valsts ģimnāzija</t>
  </si>
  <si>
    <t xml:space="preserve"> Projekts Erasmus+Nr.2023-1-LV01-KA121-SCH-000121764, Preiļu PVĢ "Kursi un apmācības"</t>
  </si>
  <si>
    <t>Preiļi novada BJC skolas soma</t>
  </si>
  <si>
    <t xml:space="preserve"> Projekts Atbalsts izglītojamo individuālo kompetenču attīstībai Nr.8.3.2.2/16/I/001</t>
  </si>
  <si>
    <t>Projekts  2023-1-LV01-KA-ADU-000137785 Pieaugušo izglītotāju un izglītojamo tīkla veidošana pašvaldībā, mācīšanas un mācīšanās kvalitātes uzlabošana, izmantojot digitālos mācību rīkus.</t>
  </si>
  <si>
    <t xml:space="preserve"> Projekts Interešu izglītības programmu ieviešana Latgales reģiona izglītības iestādēs</t>
  </si>
  <si>
    <t xml:space="preserve">Deinstitucionalizācijas pasākumu īstenošana Latgales reģionā </t>
  </si>
  <si>
    <t xml:space="preserve"> Atbalsta pasākumi cilvēkiem ar invaliditāti mājokļa vides pieejamības nodrošināšanai"</t>
  </si>
  <si>
    <t>Mērķdotācija ceļu uzturēšanai Preiļu novadā</t>
  </si>
  <si>
    <t>Mērķdotācija feldšeru-vecmāšu punkta uzturēšanai Preiļu novada pašvaldībā</t>
  </si>
  <si>
    <t>Iezīmētie atlikumi</t>
  </si>
  <si>
    <t>Mērķdotācija mākslas, mūzikas programmu pedagogu atalgojumam</t>
  </si>
  <si>
    <t>Dome</t>
  </si>
  <si>
    <t>Brīvie atlikumi</t>
  </si>
  <si>
    <t>Pielikums Nr.3.1.</t>
  </si>
  <si>
    <t>Pielikums Nr. 3.2.</t>
  </si>
  <si>
    <t>Finansēšana / Aizņēmumi</t>
  </si>
  <si>
    <t>Plānotie aizņēmumi</t>
  </si>
  <si>
    <t>Aizņēmumu atmaksa</t>
  </si>
  <si>
    <t xml:space="preserve"> Projekts Nr.3.3.1.0/20/I/011 Preiļu pils 1.stāva atjaunošana komercdarbības attīstības nodrošināšanai</t>
  </si>
  <si>
    <t>Projekts Nr.LLI-476 Vides kvalitātes uzlabošanas pasākumi publiskajās ūdenstilpnēs Latvijā un Lietuvā (Save Past for future) LLI- 476</t>
  </si>
  <si>
    <t>Projekts nr.LLI-539 “Amatu prasmes tūrisma telpā/ Amatniecība kā tūrisma produkts bez robežām” (Craftsmanship as Tourism Product without Borders/ Tour de Crafts)</t>
  </si>
  <si>
    <t>Projekts Nr4.2.2.0/21/A079 
Preiļu novada pašvaldības Aglonas pirmsskolas izglītības iestādes energoefektivitātes paaugstināšana</t>
  </si>
  <si>
    <t>Aizņēmumu  pamatsummu atmaksa, saskaņā ar noslēgtajiemVK līgumiem</t>
  </si>
  <si>
    <t>Projekts nr. 5.6.2.0/20/I/005 Uzņēmējdarbības vides uzlabošana un investīciju piesaistes veicināšana Riebiņu novadā</t>
  </si>
  <si>
    <t>2024.gads</t>
  </si>
  <si>
    <t xml:space="preserve"> </t>
  </si>
  <si>
    <t>Projekts-Preiļu novada pašvaldības ēkas energoefektivitātes  paaugstināšana, Saunas pag., Prīkuļi, Brīvības ielā-9</t>
  </si>
  <si>
    <t>Preiļu pils 3.kārtas būvdarbi</t>
  </si>
  <si>
    <t>Preiļu novada pašvaldības funkciju istenošanai un pakalpojumu sniegšanai nepieciešamo bezemisiju transportlīdzekļu iegāde</t>
  </si>
  <si>
    <t>Preiļu novada pašvaldības ēkas energoefektivitātes  paaugstināšana Labklājības pārvaldes ēkas Aglonas ielā 1A, Preiļi</t>
  </si>
  <si>
    <t>Pielikums Nr.3.</t>
  </si>
  <si>
    <t>PREIĻU NOVADA PAŠVALDĪBAS FINANSĒŠANA KOPSAVILKUMS</t>
  </si>
  <si>
    <t xml:space="preserve"> FINANSĒŠANA - KOPĀ</t>
  </si>
  <si>
    <t xml:space="preserve">Naudas līdzekļi un noguldījumi </t>
  </si>
  <si>
    <t>F20010000</t>
  </si>
  <si>
    <t xml:space="preserve">Budžeta līdzekļu atlikums gada sākumā 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</si>
  <si>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</si>
  <si>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</si>
  <si>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</si>
  <si>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</si>
  <si>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</si>
  <si>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</si>
  <si>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</si>
  <si>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Pielikums Nr.2.3.</t>
  </si>
  <si>
    <t xml:space="preserve">Projektu līdzfinansējumi </t>
  </si>
  <si>
    <t xml:space="preserve">Pašvaldības līdzfinansējums 2024.gadā </t>
  </si>
  <si>
    <t>LL-00091 Histprical path UP (Lat-Lit programmas projekts) (mīkstās aktivitātes, aprīkojums)</t>
  </si>
  <si>
    <t>Preiļu novada pašvaldības ēkas energoefektivitātes paaugstināšana Labklājības pārvaldes ēkā Aglonas ielā 1A, Preiļi"</t>
  </si>
  <si>
    <t>Preiļu novada pašvaldības ēkas energoefektivitātes paaugstināšana  ēkā Raiņa bulvārī 24, Preiļi"</t>
  </si>
  <si>
    <t>Preiļu novada pašvaldības ēkas energoefektivitātes paaugstināšana Saunas pagasta pārvaldes ēkai, Brīvības iela 9, Prīkuļi, Saunas pagasts, Preiļu novads</t>
  </si>
  <si>
    <t>Par dalību projektā "Atbalsta pasākumi cilvēkiem ar invaliditāti mājokļa vides pieejamības nodrošināšanai"</t>
  </si>
  <si>
    <t>INTERREG programmas apstiprinātā LATLIT pārrobežu projekta "Militārais Mantojums II " īstenošanā</t>
  </si>
  <si>
    <t>LAD Zivju fonda projekti</t>
  </si>
  <si>
    <t xml:space="preserve">Preiļu novada pašvaldības funkciju īstenošanai un pakalpojumu sniegšanai nepieciešamo bezemisiju transportlīdzekļa un pārvietojamo uzlādes iekārtu iegāde </t>
  </si>
  <si>
    <t>Sociālo mājokļu atjaunošana vai jaunu sociālo mājokļu būvniecība</t>
  </si>
  <si>
    <t>Pils būvdarbi 3 kārtā-  prioritārais aizņēmums 15% līdzfinansējums</t>
  </si>
  <si>
    <t>Vārkavas pamatskolas telpu pārbūve/ līdzfinansējums</t>
  </si>
  <si>
    <t>Pielikums Nr.1.</t>
  </si>
  <si>
    <t>PREIĻU NOVADA PAŠVALDĪBAS IEŅĒMUMU KOPSAVILKUMS</t>
  </si>
  <si>
    <t>I IEŅĒMUMI - kopā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</si>
  <si>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</si>
  <si>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</si>
  <si>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</si>
  <si>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</si>
  <si>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</si>
  <si>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</si>
  <si>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</si>
  <si>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>t.sk.nekustamā īpašuma nodoklis par zemi</t>
  </si>
  <si>
    <t>4.1.1.0.</t>
  </si>
  <si>
    <t>nekustamā īpašuma nodoklis par ēkām</t>
  </si>
  <si>
    <t>4.1.2.0.</t>
  </si>
  <si>
    <t>nekustamā īpašuma nodoklis par mājokļiem</t>
  </si>
  <si>
    <t>4.1.3.0.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</si>
  <si>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</si>
  <si>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</si>
  <si>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</si>
  <si>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</si>
  <si>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</si>
  <si>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</si>
  <si>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uzņēmejdarbības un īpašuma</t>
  </si>
  <si>
    <t>8.0.0.0.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</si>
  <si>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</si>
  <si>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</si>
  <si>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</si>
  <si>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</si>
  <si>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</si>
  <si>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</si>
  <si>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</si>
  <si>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</si>
  <si>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</si>
  <si>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</si>
  <si>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</si>
  <si>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</si>
  <si>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</si>
  <si>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</si>
  <si>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</si>
  <si>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</si>
  <si>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</si>
  <si>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</si>
  <si>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</si>
  <si>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</si>
  <si>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</si>
  <si>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</si>
  <si>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</si>
  <si>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</si>
  <si>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</si>
  <si>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</si>
  <si>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</si>
  <si>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</si>
  <si>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</si>
  <si>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</si>
  <si>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</si>
  <si>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</si>
  <si>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</si>
  <si>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</si>
  <si>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</si>
  <si>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</si>
  <si>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</si>
  <si>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</si>
  <si>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</si>
  <si>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18.6.3.0.</t>
  </si>
  <si>
    <t xml:space="preserve">    Pašvaldību budžetā saņemtā dotācija no pašvaldību finanšu izlīdzināšanas fonda</t>
  </si>
  <si>
    <t xml:space="preserve">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</si>
  <si>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</si>
  <si>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</si>
  <si>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</si>
  <si>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</si>
  <si>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</si>
  <si>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</si>
  <si>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Iestādes ieņēmumi no ārvalstu finanšu palīdzības</t>
  </si>
  <si>
    <t xml:space="preserve">  21.1.0.0.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</si>
  <si>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</si>
  <si>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</si>
  <si>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</si>
  <si>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</si>
  <si>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4.1.0.0.</t>
  </si>
  <si>
    <t>Pielikums Nr.1.1.</t>
  </si>
  <si>
    <t>Pašvaldību saņemtie valsts budžeta transferti (18.6.2.0.)</t>
  </si>
  <si>
    <t>Algoti pagaidu sabiedriskie darbi/ NVA finansējums</t>
  </si>
  <si>
    <t>Skolēnu darbs vasarā/ NVA finansējums</t>
  </si>
  <si>
    <t xml:space="preserve">Atskurbtuve/ VARAM finansējums </t>
  </si>
  <si>
    <t>Zivju fonda projekti/ LAD finansējums</t>
  </si>
  <si>
    <t>Mērķdotācija VPVKAC</t>
  </si>
  <si>
    <t>Mērķdotācija Ukrainas bēgļu atbalstam</t>
  </si>
  <si>
    <t>Mērķdotācija pašdarbības kolektīvu vadītāju atalgojumu</t>
  </si>
  <si>
    <t xml:space="preserve">Mērķdotācija 5.-6.gadīgo audzēkņu pedagogu atalgojumam </t>
  </si>
  <si>
    <t>Mērķdotācija izglītības iestāžu asistentu atalgojumam</t>
  </si>
  <si>
    <t>Mērķdotācija interešu izglītības pedagogu atalgojumam</t>
  </si>
  <si>
    <t>Mērķdotācija 1-4.klašu ēdināšanai</t>
  </si>
  <si>
    <t>Dotācija sociālās aprūpes iestādēm</t>
  </si>
  <si>
    <t>Mērķdotācija audžuģimenei bērna uzturnaudai</t>
  </si>
  <si>
    <t>Mērķdotācija mājokļa pabalstam</t>
  </si>
  <si>
    <t xml:space="preserve"> Mērķdotācija autoceļiem</t>
  </si>
  <si>
    <t>Mērķdotācija Aglonas Reliģisko svētku nodrošināšanai</t>
  </si>
  <si>
    <t>Mērķdotācija Asistentu pakalpojumu nodrošināšanai invalīdiem</t>
  </si>
  <si>
    <t>Plānotais finansējums 2024. gadam</t>
  </si>
  <si>
    <t>Mērķdotācija vēlēšanu komisijai/ parakstu vākšana</t>
  </si>
  <si>
    <t>INTERREG programmas LAT-LIT pārrobežu projekts Militārais mantojums</t>
  </si>
  <si>
    <t>Erasmus + projekts</t>
  </si>
  <si>
    <t>Mērķdotācija GMI</t>
  </si>
  <si>
    <t>Mērķdotācija feldšeru vecmāšu punktu darba nodrošināšanai</t>
  </si>
  <si>
    <t>Papildus valsts budžeta dotācija pašvaldībai</t>
  </si>
  <si>
    <t>Pielikums Nr. 1.2.</t>
  </si>
  <si>
    <t>Projekts Nr.9.2.4.2./16/I/078 Pasākumi Preiļu novada vietējās sabiedrības veselības  veicināšanai un slimību profilaksei</t>
  </si>
  <si>
    <t>Projekts Nr.7.2.1.2./15/I/001 Sākotnējās profesionālās izglītības programmu īstenošana Jauniesu garantijas ietvaros</t>
  </si>
  <si>
    <t>Projekts Nr.LLI-476 Vides kvalitātes uzlabošanas pasākumi publiskajās ūdenstilpnēs Latvijā un Lietuvā</t>
  </si>
  <si>
    <t>Projekts Nr.3.3.1.0/20/I/011  Preiļu pils 1.stāva atjaunošana komercdarbības attīstības nodrošināšanai</t>
  </si>
  <si>
    <t>Projekts Atbalsts izglītojamo individuālo kompetenču attīstībai Nr.8.3.2.2/16/I/001</t>
  </si>
  <si>
    <t>Projekts Atbalsts ipriekšlaicīgas mācību pārtraukšanas samazināšanai Nr.8.3.4.0/16/I/001</t>
  </si>
  <si>
    <t>No valsts budžeta iestādēm plānotie 2024.gadā  saņemtie transferti Eiropas Savienības politiku instrumentu un pārējās ārvalstu finanšu palīdzības līdzfinansētajiem projektiem (pasākumiem) (18.6.3.0.)</t>
  </si>
  <si>
    <t>Projekts Nr.4.2.2.0/21/A/079 Aglonas PII energoefektivitātes paaugstināšana</t>
  </si>
  <si>
    <t>Sajūtu pilnas verstis Austrumlatvijā ("Versts full of feelings in Eastern Latvia"</t>
  </si>
  <si>
    <t>Projekts Parki bez robežām</t>
  </si>
  <si>
    <t>ESF Nr.9.2.1.1/15/I/001PSDAP Kompensācija par sociālā darba speciālistiem nodrošināto supervīziju</t>
  </si>
  <si>
    <t>Pielikums Nr. 1.3.</t>
  </si>
  <si>
    <t>No valsts budžeta daļēji finansēto atvasināto publisko personu un budžeta nefinansēto iestāžu transferti (17.0.0.0)</t>
  </si>
  <si>
    <t>Projekts Interešu izglītības programmu ieviešana Latgales reģiona izglītības iestādēs</t>
  </si>
  <si>
    <t>Pielikums Nr.2.</t>
  </si>
  <si>
    <t>PREIĻU NOVADA PAŠVALDĪBAS IZDEVUMU KOPSAVILKUMS</t>
  </si>
  <si>
    <t>Izdevumi atbilstoši funkcionālajām kategorijām</t>
  </si>
  <si>
    <t>IZDEVUMI-kopā</t>
  </si>
  <si>
    <t>Vispārējie valdības dienesti</t>
  </si>
  <si>
    <t>01.000</t>
  </si>
  <si>
    <t>t.sk.izpildvara un likumdošanas vara</t>
  </si>
  <si>
    <t>01.100</t>
  </si>
  <si>
    <t>pārējie izdevumi</t>
  </si>
  <si>
    <t>01.300</t>
  </si>
  <si>
    <t>procentu maksājumi</t>
  </si>
  <si>
    <t>01.700</t>
  </si>
  <si>
    <t>Aizsardzība</t>
  </si>
  <si>
    <t>02.000</t>
  </si>
  <si>
    <t>Sabiedriskā kārtība un drošība</t>
  </si>
  <si>
    <t>03.000</t>
  </si>
  <si>
    <t>Ekonomiskā darbība</t>
  </si>
  <si>
    <t>04.000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</si>
  <si>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</si>
  <si>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</si>
  <si>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</si>
  <si>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</si>
  <si>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</si>
  <si>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</si>
  <si>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</si>
  <si>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</si>
  <si>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</si>
  <si>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</si>
  <si>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 xml:space="preserve"> Projekts Atbalsts priekšlaicīgas mācību pārtraukšanas samazināšanai Nr.8.3.4.0/16/I/001</t>
  </si>
  <si>
    <t>Plāns 2024. gadam</t>
  </si>
  <si>
    <t>Pielikums Nr.2.1.</t>
  </si>
  <si>
    <t>Izdevumi atbilstoši ekonomiskajām kategorijām</t>
  </si>
  <si>
    <t xml:space="preserve"> IZDEVUMI - kopā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</si>
  <si>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</si>
  <si>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</si>
  <si>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</si>
  <si>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</si>
  <si>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</si>
  <si>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</si>
  <si>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</si>
  <si>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</si>
  <si>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</si>
  <si>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</si>
  <si>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</si>
  <si>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</si>
  <si>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</si>
  <si>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</si>
  <si>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</si>
  <si>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</si>
  <si>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</si>
  <si>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</si>
  <si>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</si>
  <si>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</si>
  <si>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</si>
  <si>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</si>
  <si>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>Procentu izdevumi</t>
  </si>
  <si>
    <t>4000</t>
  </si>
  <si>
    <t xml:space="preserve">  Procentu maksājumi iekšzemes kredītiestādēm</t>
  </si>
  <si>
    <t xml:space="preserve">  4200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</si>
  <si>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</si>
  <si>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</si>
  <si>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</si>
  <si>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</si>
  <si>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</si>
  <si>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</si>
  <si>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</si>
  <si>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</si>
  <si>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</si>
  <si>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</si>
  <si>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</si>
  <si>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</si>
  <si>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</si>
  <si>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</si>
  <si>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</si>
  <si>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</si>
  <si>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</si>
  <si>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</si>
  <si>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</si>
  <si>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</si>
  <si>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Pielikums Nr.2.2.</t>
  </si>
  <si>
    <t>Uzsk. dim. kods</t>
  </si>
  <si>
    <t>Uzsk. dim. nosaukums</t>
  </si>
  <si>
    <t>Asignējumi</t>
  </si>
  <si>
    <t>Ieņēmumi</t>
  </si>
  <si>
    <t>Finansēšana</t>
  </si>
  <si>
    <t>Kopā</t>
  </si>
  <si>
    <t>Mērķdotācijas</t>
  </si>
  <si>
    <t>No valsts budžeta ES projektiem</t>
  </si>
  <si>
    <t xml:space="preserve"> No citu ES projektu īstenošana</t>
  </si>
  <si>
    <t xml:space="preserve">Transferti projektiem </t>
  </si>
  <si>
    <t>Transferti no valsts budžeta</t>
  </si>
  <si>
    <t>Aizņēmums</t>
  </si>
  <si>
    <t>18.620</t>
  </si>
  <si>
    <t>18.630</t>
  </si>
  <si>
    <t>21.100</t>
  </si>
  <si>
    <t>19.200</t>
  </si>
  <si>
    <t>17.200</t>
  </si>
  <si>
    <t>01.111</t>
  </si>
  <si>
    <t>01.112</t>
  </si>
  <si>
    <t>Aizkalnes pagasta pārvalde</t>
  </si>
  <si>
    <t>01.113</t>
  </si>
  <si>
    <t>Preiļu pagasta pārvalde</t>
  </si>
  <si>
    <t>01.114</t>
  </si>
  <si>
    <t>Deputāti</t>
  </si>
  <si>
    <t>01.115</t>
  </si>
  <si>
    <t>Dzimtsarakstu nodaļa</t>
  </si>
  <si>
    <t>01.116</t>
  </si>
  <si>
    <t>Būvvalde</t>
  </si>
  <si>
    <t>01.117</t>
  </si>
  <si>
    <t>Saunas pagasta pārvalde</t>
  </si>
  <si>
    <t>01.118</t>
  </si>
  <si>
    <t>Pelēču pagasta pārvalde</t>
  </si>
  <si>
    <t>01.119</t>
  </si>
  <si>
    <t>Aglonas pagasta pārvalde</t>
  </si>
  <si>
    <t>01.119.1</t>
  </si>
  <si>
    <t>Aglonas pagasta pārvalde KAC</t>
  </si>
  <si>
    <t>01.120</t>
  </si>
  <si>
    <t>Riebiņu pagasta pārvalde</t>
  </si>
  <si>
    <t>01.120.1</t>
  </si>
  <si>
    <t>Riebiņu pagasta pārvalde KAC</t>
  </si>
  <si>
    <t>01.121</t>
  </si>
  <si>
    <t>Galēnu pagasta pārvalde</t>
  </si>
  <si>
    <t>01.122</t>
  </si>
  <si>
    <t>Silajāņu pagasta pārvalde</t>
  </si>
  <si>
    <t>01.123</t>
  </si>
  <si>
    <t>Sīļukana pagasta pārvalde</t>
  </si>
  <si>
    <t>01.124</t>
  </si>
  <si>
    <t>Stabulnieku pagasta pārvalde</t>
  </si>
  <si>
    <t>01.125</t>
  </si>
  <si>
    <t>Rušonas pagasta pārvalde</t>
  </si>
  <si>
    <t>01.126</t>
  </si>
  <si>
    <t>Vārkavas pagasta pārvalde</t>
  </si>
  <si>
    <t>01.127</t>
  </si>
  <si>
    <t>Upmalas pagasta pārvalde</t>
  </si>
  <si>
    <t>01.128</t>
  </si>
  <si>
    <t>Rožkalnu pagasta pārvalde</t>
  </si>
  <si>
    <t>01.331</t>
  </si>
  <si>
    <t>Novada publicitāte</t>
  </si>
  <si>
    <t>Aizņēmumu procentmaksājumi</t>
  </si>
  <si>
    <t>01.110</t>
  </si>
  <si>
    <t>Finansējuma atgriešana par projektiem</t>
  </si>
  <si>
    <t>KOPĀ 01.000</t>
  </si>
  <si>
    <t>Civilā aizsardzība</t>
  </si>
  <si>
    <t>02.200</t>
  </si>
  <si>
    <t>KOPĀ 02.000</t>
  </si>
  <si>
    <t>03.390</t>
  </si>
  <si>
    <t>Bāriņtiesa</t>
  </si>
  <si>
    <t>03.600</t>
  </si>
  <si>
    <t>Pašvaldības policija</t>
  </si>
  <si>
    <t>KOPĀ 03.000</t>
  </si>
  <si>
    <t>04.730</t>
  </si>
  <si>
    <t>Preiļu tūrisma un informācijas centrs</t>
  </si>
  <si>
    <t>04.901</t>
  </si>
  <si>
    <t>Projekts Algoti pagaidu sabiedriskie darbi</t>
  </si>
  <si>
    <t>04.902</t>
  </si>
  <si>
    <t>Pārējā ekonomiskā darbība</t>
  </si>
  <si>
    <t>04.902.1</t>
  </si>
  <si>
    <t>Projekts Nr.ENI-LLB-1-244 MUSEUM 2020</t>
  </si>
  <si>
    <t>04.902.10</t>
  </si>
  <si>
    <t>Ekonomiskā darbība-uzņēmēju un NVO sadarbība</t>
  </si>
  <si>
    <t>04.902.4</t>
  </si>
  <si>
    <t xml:space="preserve">Skolēnu darbs vasarā </t>
  </si>
  <si>
    <t>04.902.12</t>
  </si>
  <si>
    <t>04.902.2</t>
  </si>
  <si>
    <t>04.902.3</t>
  </si>
  <si>
    <t>04.902.9</t>
  </si>
  <si>
    <t>04.903</t>
  </si>
  <si>
    <t>Atskurbtuve</t>
  </si>
  <si>
    <t>KOPĀ 04.000</t>
  </si>
  <si>
    <t>Komunālā Saimniecība</t>
  </si>
  <si>
    <t>06.101</t>
  </si>
  <si>
    <t>Komunālā saimniecība Preiļos</t>
  </si>
  <si>
    <t>06.102</t>
  </si>
  <si>
    <t>Komunālā saimniecība Aizkalnes pagasta pārvaldē</t>
  </si>
  <si>
    <t>06.103</t>
  </si>
  <si>
    <t>Komunālā saimniecība Preiļu pagasta pārvaldē</t>
  </si>
  <si>
    <t>06.104</t>
  </si>
  <si>
    <t>Komunālā saimniecība Saunas pagasta pārvaldē</t>
  </si>
  <si>
    <t>06.104U</t>
  </si>
  <si>
    <t>Ūdenssaimniecība Saunas PP</t>
  </si>
  <si>
    <t>06.105</t>
  </si>
  <si>
    <t>Komunālā saimniecība Pelēču pagasta pārvaldē</t>
  </si>
  <si>
    <t>06.105U</t>
  </si>
  <si>
    <t>Ūdenssaimniecība Pelēču PP</t>
  </si>
  <si>
    <t>06.106</t>
  </si>
  <si>
    <t>Komunālā saimniecība Aglonas pagasta pārvalde</t>
  </si>
  <si>
    <t>06.107</t>
  </si>
  <si>
    <t>Komunālā saimniecība Riebiņu pagasta pārvalde</t>
  </si>
  <si>
    <t>06.107U</t>
  </si>
  <si>
    <t>Ūdenssaimniecība Riebiņu PP</t>
  </si>
  <si>
    <t>06.108</t>
  </si>
  <si>
    <t>Komunālā saimniecība Galēnu pagasta pārvalde</t>
  </si>
  <si>
    <t>06.108U</t>
  </si>
  <si>
    <t>Ūenssaimniecība Galēnu PP</t>
  </si>
  <si>
    <t>06.109</t>
  </si>
  <si>
    <t>Komunālā saimniecība Silajāņu pagasta pārvalde</t>
  </si>
  <si>
    <t>06.109U</t>
  </si>
  <si>
    <t>Ūdenssaimniecība Silajāņu PP</t>
  </si>
  <si>
    <t>06.110</t>
  </si>
  <si>
    <t>Komunālā saimniecība Sīļukalna pagasta pārvalde</t>
  </si>
  <si>
    <t>06.110U</t>
  </si>
  <si>
    <t>Ūdenssaimniecība Sīļukalna PP</t>
  </si>
  <si>
    <t>06.111</t>
  </si>
  <si>
    <t>Komunālā saimniecība Stabulnieku pagasta pārvalde</t>
  </si>
  <si>
    <t>06.111U</t>
  </si>
  <si>
    <t>Ūdenssaimniecība Stabulnieku PP</t>
  </si>
  <si>
    <t>06.112</t>
  </si>
  <si>
    <t>Komunālā saimniecība Rušonas pagasta pārvalde</t>
  </si>
  <si>
    <t>06.112U</t>
  </si>
  <si>
    <t>Ūdenssaimniecība Rušonas PP</t>
  </si>
  <si>
    <t>06.114</t>
  </si>
  <si>
    <t>06.117</t>
  </si>
  <si>
    <t>Lauku teritoriju komunālā daļa</t>
  </si>
  <si>
    <t>Kopā komunālā saimniecība 06.100</t>
  </si>
  <si>
    <t>Ielu apgaismošana</t>
  </si>
  <si>
    <t>06.401</t>
  </si>
  <si>
    <t>Ielu apgaismošana Preiļos</t>
  </si>
  <si>
    <t>06.402</t>
  </si>
  <si>
    <t>Ielu apgaismošana Aizkalnes pagasta pārvalde</t>
  </si>
  <si>
    <t>06.403</t>
  </si>
  <si>
    <t>Ielu apgaismošana Saunas pagasta pārvalde</t>
  </si>
  <si>
    <t>06.404</t>
  </si>
  <si>
    <t>Ielu apgaismošana Pelēču pagasta pārvalde</t>
  </si>
  <si>
    <t>06.405</t>
  </si>
  <si>
    <t>Ielu apgaismošana Preiļu pagasta pārvalde</t>
  </si>
  <si>
    <t>06.406</t>
  </si>
  <si>
    <t>Ielu apgaismošana Aglonas pagasta pārvalde</t>
  </si>
  <si>
    <t>06.407</t>
  </si>
  <si>
    <t>Ielu apgaismošana Riebiņu pagasta pārvalde</t>
  </si>
  <si>
    <t>06.408</t>
  </si>
  <si>
    <t>Ielu apgaismošana Galēnu pagasta pārvalde</t>
  </si>
  <si>
    <t>06.411</t>
  </si>
  <si>
    <t>Ielu apgaismošana Stabulnieku pagasta pārvalde</t>
  </si>
  <si>
    <t>06.412</t>
  </si>
  <si>
    <t>Ielu apgaismošana Rušonas pagasta pārvalde</t>
  </si>
  <si>
    <t>06.414</t>
  </si>
  <si>
    <t>Ielu apgaismošana Upmalas pagasta pārvalde</t>
  </si>
  <si>
    <t>Kopā ielu apgaismojums 06.400</t>
  </si>
  <si>
    <t>Labiekārtošana</t>
  </si>
  <si>
    <t>06.601</t>
  </si>
  <si>
    <t>Labiekārtošanas objektu uzturēšana Preiļos</t>
  </si>
  <si>
    <t>06.601.1</t>
  </si>
  <si>
    <t>06.601.10</t>
  </si>
  <si>
    <t>Zivju fonda projekti</t>
  </si>
  <si>
    <t>06.601.2</t>
  </si>
  <si>
    <t>Projekts Nr.LLI-539 Amatniecība kā tūrisma produkts bez robežām</t>
  </si>
  <si>
    <t>06.601.6</t>
  </si>
  <si>
    <t>06.601.8</t>
  </si>
  <si>
    <t>06.601.D</t>
  </si>
  <si>
    <t>Dabas resursu nodoklis</t>
  </si>
  <si>
    <t>06.607.1</t>
  </si>
  <si>
    <t>Projekts nr. 5.6.2.0/20/I/005 (0.65-2.72 km) Uzņēmējdarbības vides uzlabošana un investīciju piesaistes veicināšana Riebiņu novadā</t>
  </si>
  <si>
    <t>Kopā  labiekārtošana 06.600</t>
  </si>
  <si>
    <t>Autoceļu fonda (ielu) līdzekļi</t>
  </si>
  <si>
    <t>Kopā teritoriju un mājokļu apsaimniekošana 06.000</t>
  </si>
  <si>
    <t>07.241</t>
  </si>
  <si>
    <t>Feldšeru-vecmāšu punkts Saunas pagastā</t>
  </si>
  <si>
    <t>07.242</t>
  </si>
  <si>
    <t>Feldšeru-vecmāšu punkts Pelēču pagastā</t>
  </si>
  <si>
    <t>07.243</t>
  </si>
  <si>
    <t>Feldšeru-vecmāšu punkts Galēnu pagastā</t>
  </si>
  <si>
    <t>Kopā veselība 07.000</t>
  </si>
  <si>
    <t xml:space="preserve">Atpūta , kultūra un reliģija </t>
  </si>
  <si>
    <t xml:space="preserve">Bibliotēkas </t>
  </si>
  <si>
    <t>08.211</t>
  </si>
  <si>
    <t>Preiļu bibliotēka</t>
  </si>
  <si>
    <t>08.212</t>
  </si>
  <si>
    <t>Aizkalnes bibliotēka</t>
  </si>
  <si>
    <t>08.213</t>
  </si>
  <si>
    <t>Saunas bibliotēka</t>
  </si>
  <si>
    <t>08.214</t>
  </si>
  <si>
    <t>Pelēču bibliotēka</t>
  </si>
  <si>
    <t>08.216</t>
  </si>
  <si>
    <t>Smelteru bibliotēka</t>
  </si>
  <si>
    <t>08.217</t>
  </si>
  <si>
    <t>Ārdavas bibliotēka</t>
  </si>
  <si>
    <t>08.218</t>
  </si>
  <si>
    <t>Aglonas bibliotēka</t>
  </si>
  <si>
    <t>08.219</t>
  </si>
  <si>
    <t>Riebiņu bibliotēka</t>
  </si>
  <si>
    <t>08.219.1</t>
  </si>
  <si>
    <t>Sīļukalna bibliotēka</t>
  </si>
  <si>
    <t>08.219.10</t>
  </si>
  <si>
    <t>Vārkavas bibliotēka</t>
  </si>
  <si>
    <t>08.219.11</t>
  </si>
  <si>
    <t>Vanagu bibliotēka</t>
  </si>
  <si>
    <t>08.219.12</t>
  </si>
  <si>
    <t>Rožkalnu bibliotēka</t>
  </si>
  <si>
    <t>08.219.13</t>
  </si>
  <si>
    <t>Upmalas bibliotēka</t>
  </si>
  <si>
    <t>08.219.4</t>
  </si>
  <si>
    <t>Kastīres bibliotēka</t>
  </si>
  <si>
    <t>08.219.5</t>
  </si>
  <si>
    <t>Stabulnieku bibliotēka</t>
  </si>
  <si>
    <t>08.219.6</t>
  </si>
  <si>
    <t>Galēnu bibliotēka</t>
  </si>
  <si>
    <t>08.219.7</t>
  </si>
  <si>
    <t>Silajānu bibliotēka</t>
  </si>
  <si>
    <t>08.219.9</t>
  </si>
  <si>
    <t>Rušonas bibliotēka</t>
  </si>
  <si>
    <t>Kopā bibliotēkas 08.210</t>
  </si>
  <si>
    <t>Muzeji</t>
  </si>
  <si>
    <t>08.221</t>
  </si>
  <si>
    <t>Preiļu vēstures un lietišķās mākslas muzejs</t>
  </si>
  <si>
    <t>08.222</t>
  </si>
  <si>
    <t>Roberta Mūka muzejs</t>
  </si>
  <si>
    <t>08.223</t>
  </si>
  <si>
    <t>Vārkavas novadpētniecības muzejs</t>
  </si>
  <si>
    <t>Kopā muzeji 08.220</t>
  </si>
  <si>
    <t>Kultūras centri, jauniešu centri, u.c.</t>
  </si>
  <si>
    <t>08.231</t>
  </si>
  <si>
    <t>08.231.2</t>
  </si>
  <si>
    <t>Preiļu novada Pilsētas svētki</t>
  </si>
  <si>
    <t>08.232</t>
  </si>
  <si>
    <t>Aizkalnes tautas nams</t>
  </si>
  <si>
    <t>08.233</t>
  </si>
  <si>
    <t>Saunas tautas nams</t>
  </si>
  <si>
    <t>08.234</t>
  </si>
  <si>
    <t>Pelēču kultūras nams</t>
  </si>
  <si>
    <t>08.236</t>
  </si>
  <si>
    <t>08.237</t>
  </si>
  <si>
    <t>08.237.1</t>
  </si>
  <si>
    <t>Stabulnieku kultūras nams</t>
  </si>
  <si>
    <t>08.237.2</t>
  </si>
  <si>
    <t>Sīļukalna kultūras nams</t>
  </si>
  <si>
    <t>08.237.3</t>
  </si>
  <si>
    <t>Galēnu kultūras nams</t>
  </si>
  <si>
    <t>08.237.4</t>
  </si>
  <si>
    <t>Rušonas kultūras nams</t>
  </si>
  <si>
    <t>08.237.5</t>
  </si>
  <si>
    <t>Silajāņu kultūras nams</t>
  </si>
  <si>
    <t>08.238</t>
  </si>
  <si>
    <t>Vārkavas tautas nams</t>
  </si>
  <si>
    <t>08.239</t>
  </si>
  <si>
    <t>Preiļu novada kultūras un tūrisma pārvalde</t>
  </si>
  <si>
    <t>08.239.1</t>
  </si>
  <si>
    <t>Mērķdotācija pašdarbības kolektīvu vadītāju atalgojums</t>
  </si>
  <si>
    <t>08.290</t>
  </si>
  <si>
    <t>Preiļu muižas komplekss un parks</t>
  </si>
  <si>
    <t>08.621</t>
  </si>
  <si>
    <t>Jauniešu centrs "Četri"</t>
  </si>
  <si>
    <t>08.621.1</t>
  </si>
  <si>
    <t>08.621.2</t>
  </si>
  <si>
    <t>Projekts Kontakts (Vienam ātrāk, kopā tālāk)</t>
  </si>
  <si>
    <t>08.622</t>
  </si>
  <si>
    <t>Jaunatnes iniciatīvas centrs"Pakāpieni"</t>
  </si>
  <si>
    <t>08.623</t>
  </si>
  <si>
    <t>Aglonas reliģisko svētku nodrošināšana</t>
  </si>
  <si>
    <t>08.624</t>
  </si>
  <si>
    <t>Bērnu un jauniešu brīvā laika pavadīšanas centrs "Strops"</t>
  </si>
  <si>
    <t xml:space="preserve"> Kopā kultūras centri, jauniešu centri, u.c. 08.230-08.620</t>
  </si>
  <si>
    <t xml:space="preserve"> Kopā atpūta, kultūra un  reliģija </t>
  </si>
  <si>
    <t>Pirmsskolas izglītības iestādes</t>
  </si>
  <si>
    <t>09.101</t>
  </si>
  <si>
    <t>Bērnudārzs Pasaciņa E</t>
  </si>
  <si>
    <t>09.101-2.02</t>
  </si>
  <si>
    <t>Bērnudārzs Pasaciņa MD 5.-6.gadīgajiem</t>
  </si>
  <si>
    <t>09.101-2.09</t>
  </si>
  <si>
    <t>Bērnudārzs Pasaciņa PP</t>
  </si>
  <si>
    <t>09.101-2.10</t>
  </si>
  <si>
    <t>Bērnudārzs Pasaciņa TP</t>
  </si>
  <si>
    <t>09.103</t>
  </si>
  <si>
    <t>Aglonas PII</t>
  </si>
  <si>
    <t>09.103-2.02</t>
  </si>
  <si>
    <t>Aglonas novada PII MD - 5-6.gadīgajiem</t>
  </si>
  <si>
    <t>09.103-2.09</t>
  </si>
  <si>
    <t>Aglonas PII PP</t>
  </si>
  <si>
    <t>09.103-2.10</t>
  </si>
  <si>
    <t>Aglonas PII TP</t>
  </si>
  <si>
    <t>09.104</t>
  </si>
  <si>
    <t>Riebiņu PII "Sprīdītis"</t>
  </si>
  <si>
    <t>09.104-2.02</t>
  </si>
  <si>
    <t>Riebiņu PII "Sprīdītis" MD -5-6.gadīgajuem</t>
  </si>
  <si>
    <t>09.104-2.09</t>
  </si>
  <si>
    <t>Riebiņu PII "Sprīdītis" PP</t>
  </si>
  <si>
    <t>09.104-2.10</t>
  </si>
  <si>
    <t>Riebiņu PII "Sprīdītis" TP</t>
  </si>
  <si>
    <t>Kopā 09.100</t>
  </si>
  <si>
    <t>Vispārējās izglītības iestādes</t>
  </si>
  <si>
    <t>09.211</t>
  </si>
  <si>
    <t>Preiļu 1.pamatskola</t>
  </si>
  <si>
    <t>09.211-2.01</t>
  </si>
  <si>
    <t>Preiļu 1.pamatskola MD pedagogu atalgojumam</t>
  </si>
  <si>
    <t>09.211-2.09</t>
  </si>
  <si>
    <t>Preiļu 1.pamatskola PP</t>
  </si>
  <si>
    <t>09.211-2.10</t>
  </si>
  <si>
    <t>Preiļu 1.pamatskola TP</t>
  </si>
  <si>
    <t>09.212</t>
  </si>
  <si>
    <t>Preiļu 2.vidusskola</t>
  </si>
  <si>
    <t>09.212-2.01</t>
  </si>
  <si>
    <t>Preiļu 2.vidusskola MD pedagogu atalgojumam</t>
  </si>
  <si>
    <t>09.212-2.09</t>
  </si>
  <si>
    <t>Preiļu 2.vidusskola PP</t>
  </si>
  <si>
    <t>09.212-2.10</t>
  </si>
  <si>
    <t>Preiļu 2.vidusskola TP</t>
  </si>
  <si>
    <t>09.213</t>
  </si>
  <si>
    <t>J.Eglīša Preiļu Valsts ģimnāzija</t>
  </si>
  <si>
    <t>09.213.1</t>
  </si>
  <si>
    <t>"Digital Interculturalism" ERASMUS+ ,  J.Eglīša Preiļu Valsts ģimnāzija</t>
  </si>
  <si>
    <t>09.213-2.01</t>
  </si>
  <si>
    <t>J.Eglīša Preiļu Valsts ģimnāzija MD pedagogu atalgojumam</t>
  </si>
  <si>
    <t>09.213-2.09</t>
  </si>
  <si>
    <t>J.Eglīša Preiļu Valsts ģimnāzija PP</t>
  </si>
  <si>
    <t>09.213-2.10</t>
  </si>
  <si>
    <t>J.Eglīša Preiļu Valsts ģimnāzija TP</t>
  </si>
  <si>
    <t>09.214</t>
  </si>
  <si>
    <t>Salas sākumskola E</t>
  </si>
  <si>
    <t>09.214-2.01</t>
  </si>
  <si>
    <t>Salas sākumskola MD pedagogu atalgojumam</t>
  </si>
  <si>
    <t>09.214-2.02</t>
  </si>
  <si>
    <t>Salas pamatskola MD 5.-6.gadīgiem</t>
  </si>
  <si>
    <t>09.214-2.09</t>
  </si>
  <si>
    <t>Salas sākumskola PP</t>
  </si>
  <si>
    <t>09.214-2.10</t>
  </si>
  <si>
    <t>Salas sākumskola TP</t>
  </si>
  <si>
    <t>09.214-2.12</t>
  </si>
  <si>
    <t>Salas sākumskola asistentu MD finansējums</t>
  </si>
  <si>
    <t>09.215</t>
  </si>
  <si>
    <t>Pelēču pamatskola E</t>
  </si>
  <si>
    <t>09.215-2.01</t>
  </si>
  <si>
    <t>Pelēču pamatskola MD pedagogu atalgojumam</t>
  </si>
  <si>
    <t>09.215-2.02</t>
  </si>
  <si>
    <t>Pelēču pamatskola MD 5.-6.gadīgiem</t>
  </si>
  <si>
    <t>09.215-2.09</t>
  </si>
  <si>
    <t>Pelēču pamatskola PP</t>
  </si>
  <si>
    <t>09.215-2.10</t>
  </si>
  <si>
    <t>Pelēču pamatskola TP</t>
  </si>
  <si>
    <t>09.215-2.12</t>
  </si>
  <si>
    <t>Pelēču pamatskola asistentu MD finansējums</t>
  </si>
  <si>
    <t>09.216</t>
  </si>
  <si>
    <t>Aglonas vidusskola</t>
  </si>
  <si>
    <t>09.216-2.01</t>
  </si>
  <si>
    <t>Aglonas vidusskolas MD pedagogu atalgojumam</t>
  </si>
  <si>
    <t>09.216-2.09</t>
  </si>
  <si>
    <t>Aglonas vidusskola PP</t>
  </si>
  <si>
    <t>09.216-2.10</t>
  </si>
  <si>
    <t>Aglonas vidusskola TP</t>
  </si>
  <si>
    <t>09.217.1</t>
  </si>
  <si>
    <t>Riebiņu vidusskola E</t>
  </si>
  <si>
    <t>09.217.1-2.01</t>
  </si>
  <si>
    <t>Riebiņu vidusskola MD pedagogu atalgojumam</t>
  </si>
  <si>
    <t>09.217.1-2.09</t>
  </si>
  <si>
    <t>Riebiņu vidusskola PP</t>
  </si>
  <si>
    <t>09.217.1-2.10</t>
  </si>
  <si>
    <t>Riebiņu vidusskola TP</t>
  </si>
  <si>
    <t>09.217.2</t>
  </si>
  <si>
    <t>Galēnu pamatskola E</t>
  </si>
  <si>
    <t>09.217.2-2.01</t>
  </si>
  <si>
    <t>Galēnu pamatskola Pedagogu darba samaksa (valsts mērķdotācija)</t>
  </si>
  <si>
    <t>09.217.2-2.02</t>
  </si>
  <si>
    <t>Galēnu pamatskola MD 5-6gadīgiem</t>
  </si>
  <si>
    <t>09.217.2-2.09</t>
  </si>
  <si>
    <t>Galēnu pamatskola PP</t>
  </si>
  <si>
    <t>09.217.2-2.10</t>
  </si>
  <si>
    <t>Galēnu pamatskola TP</t>
  </si>
  <si>
    <t>09.217.2-2.12</t>
  </si>
  <si>
    <t>Galēnu pamatskola asistentu MD finansējums</t>
  </si>
  <si>
    <t>09.218</t>
  </si>
  <si>
    <t>Vārkavas pamatskola</t>
  </si>
  <si>
    <t>09.218-2.01</t>
  </si>
  <si>
    <t>Vārkavas pamatskola MD pedagogu darba samaksai</t>
  </si>
  <si>
    <t>09.218-2.02</t>
  </si>
  <si>
    <t>Vārkavas pamatskola  MD 5.-6.gadīgiem</t>
  </si>
  <si>
    <t>09.218-2.09</t>
  </si>
  <si>
    <t>Vārkavas pamatskola PP</t>
  </si>
  <si>
    <t>09.218-2.10</t>
  </si>
  <si>
    <t>Vārkavas pamatskola TP</t>
  </si>
  <si>
    <t>Kopā vispārējās izglītības iestādes 09.200</t>
  </si>
  <si>
    <t>Interešu izglītības iestādes</t>
  </si>
  <si>
    <t>09.511</t>
  </si>
  <si>
    <t>Preiļu Mūzikas un mākslas skola</t>
  </si>
  <si>
    <t>09.511-2.05</t>
  </si>
  <si>
    <t>Preiļu Mūzikas un mākslas skola Md pedagogu atalgojumam</t>
  </si>
  <si>
    <t>09.511-2.09</t>
  </si>
  <si>
    <t>Preiļu Mūzikas un mākslas skola PP</t>
  </si>
  <si>
    <t>09.511-2.10</t>
  </si>
  <si>
    <t>Preiļu Mūzikas un mākslas skola TP</t>
  </si>
  <si>
    <t>09.512</t>
  </si>
  <si>
    <t>Preiļu novada Bērnu un jauniešu centrs</t>
  </si>
  <si>
    <t>09.512-2.06</t>
  </si>
  <si>
    <t>Preiļu novada Bērnu un jauniešu centrs MD interešu izglītībai</t>
  </si>
  <si>
    <t>09.512-2.08</t>
  </si>
  <si>
    <t>09.512-2.09</t>
  </si>
  <si>
    <t>Preiļu novada Bērnu un jauniešu centrs PP</t>
  </si>
  <si>
    <t>09.512-2.10</t>
  </si>
  <si>
    <t>Preiļu novada Bērnu un jauniešu centrs TP</t>
  </si>
  <si>
    <t>09.513</t>
  </si>
  <si>
    <t>Preiļu novada Bērnu un jauniešu sporta skola</t>
  </si>
  <si>
    <t>09.513-2.07</t>
  </si>
  <si>
    <t>Preiļu novada Bērnu un jauniešu sporta skola MD pedagogu atalgojumam</t>
  </si>
  <si>
    <t>09.513-2.09</t>
  </si>
  <si>
    <t>Preiļu novada Bērnu un jauniešu sporta skola PP</t>
  </si>
  <si>
    <t>09.513-2.10</t>
  </si>
  <si>
    <t>Preiļu novada Bērnu un jauniešu sporta skola TP</t>
  </si>
  <si>
    <t>09.513s</t>
  </si>
  <si>
    <t>Preiļu novada BJSS pieaugušo sports</t>
  </si>
  <si>
    <t>09.513s-2.10</t>
  </si>
  <si>
    <t>BJSS - pieaugošo sports TP</t>
  </si>
  <si>
    <t>09.514</t>
  </si>
  <si>
    <t>Aglonas bazilikas kora skola</t>
  </si>
  <si>
    <t>09.514-2.05</t>
  </si>
  <si>
    <t>Aglonas bazilikas kora skola MD pedagogu atalgojumam</t>
  </si>
  <si>
    <t>09.514-2.09</t>
  </si>
  <si>
    <t>Aglonas bazilikas kora skola PP</t>
  </si>
  <si>
    <t>09.514-2.10</t>
  </si>
  <si>
    <t>Aglonas bazilikas kora skola TP</t>
  </si>
  <si>
    <t>Kopā interešu izglītības iestādes 09.500</t>
  </si>
  <si>
    <t>Pārējie izglītības pakalpojumi</t>
  </si>
  <si>
    <t>09.600</t>
  </si>
  <si>
    <t>Pārējā izglītība</t>
  </si>
  <si>
    <t>09.601</t>
  </si>
  <si>
    <t>IT daļa</t>
  </si>
  <si>
    <t>09.606</t>
  </si>
  <si>
    <t>09.607</t>
  </si>
  <si>
    <t>09.611</t>
  </si>
  <si>
    <t>09.613</t>
  </si>
  <si>
    <t>Vārkavas pamatskolas teplu pārbūve B/d izveidei</t>
  </si>
  <si>
    <t>09.810</t>
  </si>
  <si>
    <t>Preiļu novada izglītības pārvalde</t>
  </si>
  <si>
    <t>09.810-2.01</t>
  </si>
  <si>
    <t>Preiļu novada izglītības pārvalde, pedagogu MD rezerves fonds</t>
  </si>
  <si>
    <t>Pārējie izglītības pakalpojumi 09.600-09.800</t>
  </si>
  <si>
    <t>Kopā izglītība</t>
  </si>
  <si>
    <t>10.201</t>
  </si>
  <si>
    <t>Sociālās aprūpes centrs  "Preiļi"</t>
  </si>
  <si>
    <t>10.202</t>
  </si>
  <si>
    <t>Sociālās aprūpes centrs "Rušona"</t>
  </si>
  <si>
    <t>10.204</t>
  </si>
  <si>
    <t>Sociālās aprūpes centrs "Aglona"</t>
  </si>
  <si>
    <t>10.205</t>
  </si>
  <si>
    <t>Pakalpojumu centrs "Līči"</t>
  </si>
  <si>
    <t>10.206</t>
  </si>
  <si>
    <t>Sociālās aprūpes centrs "Vārkava"</t>
  </si>
  <si>
    <t>10.701</t>
  </si>
  <si>
    <t>Krīzes centrs Līčos</t>
  </si>
  <si>
    <t>10.702</t>
  </si>
  <si>
    <t>Grupu dzīvokļi Līčos</t>
  </si>
  <si>
    <t>10.703</t>
  </si>
  <si>
    <t>Dienas centrs</t>
  </si>
  <si>
    <t>10.705</t>
  </si>
  <si>
    <t>Sociālā māja Jaunaglonā</t>
  </si>
  <si>
    <t>10.911</t>
  </si>
  <si>
    <t>Labklājības pārvalde  Preiļi</t>
  </si>
  <si>
    <t>10.911.1</t>
  </si>
  <si>
    <t>10.911.2</t>
  </si>
  <si>
    <t>Labklājības pārvalde  Preiļi, Asistentu pakalpojumu nodrošināšana invalīdiem</t>
  </si>
  <si>
    <t>10.911.6</t>
  </si>
  <si>
    <t>Labklājības pārvalde -Ukrainas bēgļu izdevumi</t>
  </si>
  <si>
    <t>10.920</t>
  </si>
  <si>
    <t>Pārējie sociālie maksas pakalpojumi</t>
  </si>
  <si>
    <t>Kopā sociālā aizsardzība</t>
  </si>
  <si>
    <t>Aizņēmumu pamatsumma</t>
  </si>
  <si>
    <t>01.720</t>
  </si>
  <si>
    <t xml:space="preserve">Kopā </t>
  </si>
  <si>
    <t>01.600</t>
  </si>
  <si>
    <t>vēlēšanu komisija</t>
  </si>
  <si>
    <t>Vides aizsardzība</t>
  </si>
  <si>
    <t>05.000</t>
  </si>
  <si>
    <t>NORDPLUS Junior 2023 NP JR-2023/10250</t>
  </si>
  <si>
    <t>KOPĀ ATLIKUMI</t>
  </si>
  <si>
    <t>PIEPRASĪJUMU NOGULDĪJUMU ATLIKUMI GADA SĀKUMĀ</t>
  </si>
  <si>
    <t>Vēlēšanu komisija</t>
  </si>
  <si>
    <t>04.730.2</t>
  </si>
  <si>
    <t>Projekts  Proti un dari</t>
  </si>
  <si>
    <t>04.902.15</t>
  </si>
  <si>
    <t>Projekts nr.2023-3-LV02-KA154-YOU-000177400 LĪDZDALĪBAS STARTUP</t>
  </si>
  <si>
    <t>Projekts - Veselības projekts Preiļu pašvaldibā</t>
  </si>
  <si>
    <t>06.101.1</t>
  </si>
  <si>
    <t>06.101.2</t>
  </si>
  <si>
    <t>06.101.3</t>
  </si>
  <si>
    <t>06.101.4</t>
  </si>
  <si>
    <t>06.101.5</t>
  </si>
  <si>
    <t>06.106U</t>
  </si>
  <si>
    <t>Komunālā saimniecība Aglonas pagasta pārvalde PP</t>
  </si>
  <si>
    <t> Komunālā saimniecība apvienotajā Vārkavas, Upmalas, Rožkalnu p.p</t>
  </si>
  <si>
    <t>06.114U</t>
  </si>
  <si>
    <t>Apsaimniekošana Saules ielā-14, Rožkalnu pagasts</t>
  </si>
  <si>
    <t>06.114.2</t>
  </si>
  <si>
    <t>06.114.3</t>
  </si>
  <si>
    <t>Apsaimniekošana Saules ielā-6, Rožkalnu pagasts</t>
  </si>
  <si>
    <t>06.114.4</t>
  </si>
  <si>
    <t>Apsaimniekošana Skolas ielā -6,Upmalas pagasts</t>
  </si>
  <si>
    <t>Žika laukuma izveide publiskās ārtelpas attīstībai Preiļos</t>
  </si>
  <si>
    <t>06.601.11</t>
  </si>
  <si>
    <t xml:space="preserve">Projekts Nr.3LL-00091 (Lat-Lit programmas projekts) </t>
  </si>
  <si>
    <t>06.601.13</t>
  </si>
  <si>
    <t>Preiļu novada pašvaldības ēkas energoefektivitātes paaugstināšana Saunas pagasta pārvaldes ēkai, Brīvības iela 9, Prīkuļi, Saunas pagasts, Preiļu novads"</t>
  </si>
  <si>
    <t>06.601.14</t>
  </si>
  <si>
    <t>06.601.6.1.</t>
  </si>
  <si>
    <t>Pils būvdarbi 3 kārtā</t>
  </si>
  <si>
    <t>07.310</t>
  </si>
  <si>
    <t>Preiļu slimnīca</t>
  </si>
  <si>
    <t>Preiļu novada kultūras nams</t>
  </si>
  <si>
    <t>Aglonas kultūras nams</t>
  </si>
  <si>
    <t>Riebiņu kultūras nams</t>
  </si>
  <si>
    <t>09.103-2.12</t>
  </si>
  <si>
    <t>Aglonas PII MD asistenta finansējums</t>
  </si>
  <si>
    <t>09.211-2.11</t>
  </si>
  <si>
    <t>Preiļu 1.pamatskola asistentu MD finansējums</t>
  </si>
  <si>
    <t>Projekts Erasmus +Nr.2023-1-LV01-KA121-SCH-000121764</t>
  </si>
  <si>
    <t>09.213.2</t>
  </si>
  <si>
    <t>09.216-2.02</t>
  </si>
  <si>
    <t>Aglonas vidusskolas MD 5-6 gadiem</t>
  </si>
  <si>
    <t>09.614</t>
  </si>
  <si>
    <t>Projekts 2023-1-LV01-KA-ADU-000137785 Pieaugušo izglītotāju un izglītojamo tīkla veidošana pašvaldībā, mācīšanas un mācīšanās kvalitātes uzlabošana, izmantojot digitālos mācību rīkus</t>
  </si>
  <si>
    <t>09.810.5</t>
  </si>
  <si>
    <t>09.810.6</t>
  </si>
  <si>
    <t>09.101-2.12</t>
  </si>
  <si>
    <t>Bērnudārzs Pasaciņa MD asistenta finansējums</t>
  </si>
  <si>
    <t>09.216-2.03</t>
  </si>
  <si>
    <t>Aglonas vidusskolas MD asistenta finansējums</t>
  </si>
  <si>
    <t>09.216-2</t>
  </si>
  <si>
    <t>Projekts interešu izglītības programmu iieviešana Latgales reģiona izglītības iestādēs</t>
  </si>
  <si>
    <t>Deinstitucionalizācijas pasākumu īstenošana Latgales reģionā</t>
  </si>
  <si>
    <t>10.911.10</t>
  </si>
  <si>
    <t>Preiļu novada pašvaldības ēkas energoefektivitātes paaugstināšana Labklājības pārvaldes ēkas Aglonas ielā 1A, Preiļi</t>
  </si>
  <si>
    <t> Atbalsta pasākumi cilvēkiem ar invaliditāti mājokļa vides pieejamības nodrošināšanai"</t>
  </si>
  <si>
    <t>10.920.1</t>
  </si>
  <si>
    <t>10.920.2</t>
  </si>
  <si>
    <t>05.600</t>
  </si>
  <si>
    <t>Pārējā vides aizsardzība</t>
  </si>
  <si>
    <t>SIF pakas projekts Nr.2020/FEAD/PO.04/08/14</t>
  </si>
  <si>
    <t>2024.gada izdevumi iestādēm un pasākumiem</t>
  </si>
  <si>
    <t>Projekts Proti un dari</t>
  </si>
  <si>
    <t>Projekts -Veselības projekts Preiļu pašvaldībā</t>
  </si>
  <si>
    <t>Projekts Nr.3LL-00091 LAT-LIT programma</t>
  </si>
  <si>
    <t>Projekts-Preiļu novada pašvaldības ēkas energoefektivitātes  paaugstināšana , Raiņa bulvāris-24, Preiļi</t>
  </si>
  <si>
    <t>Atbalsta pasākumi cilvēkiem ar invaliditāti mājokļa vides pieejamības nodrošināšanai"</t>
  </si>
  <si>
    <t>Pielikums Nr.4.</t>
  </si>
  <si>
    <t>Pārskats par saistību apmēru</t>
  </si>
  <si>
    <t>Aizdevējs</t>
  </si>
  <si>
    <t>Mērķis</t>
  </si>
  <si>
    <t>Līguma noslēgšanas datums</t>
  </si>
  <si>
    <t>Saistību apmērs</t>
  </si>
  <si>
    <t>2024.g.</t>
  </si>
  <si>
    <t>2025.g.</t>
  </si>
  <si>
    <t>2026.g.</t>
  </si>
  <si>
    <t>2027.g.</t>
  </si>
  <si>
    <t>2028.g.</t>
  </si>
  <si>
    <t>2029.g.</t>
  </si>
  <si>
    <t>turpmākajos gados</t>
  </si>
  <si>
    <t>pavisam (1.+2.+3.+4.+ 5+.6.+7.+8.)</t>
  </si>
  <si>
    <t>B</t>
  </si>
  <si>
    <t>D</t>
  </si>
  <si>
    <t>E</t>
  </si>
  <si>
    <t>Valsts kase</t>
  </si>
  <si>
    <t>Preiļu pils atjaunošana 1.kārtas 1. un 2.etaps , investīcijām valsts nozīmes arhitektūras piemineklī</t>
  </si>
  <si>
    <t>Prioritāra investīciju projekta "Ūdensvada un kanalizācijas sistēmas izbūve Preiļu novada Pelēču pagasta Ārdavas ciematā" īstenošanai</t>
  </si>
  <si>
    <t>31.08.2016</t>
  </si>
  <si>
    <t>ELFLA projekta "Preiļu novada lauku ceļu infrastruktūras uzlabošanas 1.kārta" īstenošanai "( Nr.17-03-A00702-000002 )</t>
  </si>
  <si>
    <t>02.05.2017</t>
  </si>
  <si>
    <t>Projekta "Stāvlaukuma pārbūve Tirgus laukums 11, Preiļos" īstenošanai</t>
  </si>
  <si>
    <t>10.08.2017</t>
  </si>
  <si>
    <t>Projekta "Preiļu pilsētas Celtnieku ielas daudzdzīvokļu dzīvojamo māju iekšpagalmu, piebraucamo ceļuun inženierkomunikāciju atjaunošana 2.kārta - Celtnieku ielas posma rekonstrukcija no Brīvības ielai līdz Kooperatīva ielai" īstenošanai</t>
  </si>
  <si>
    <t>13.11.2017</t>
  </si>
  <si>
    <t>ES fondu ierobežotās projektu iesniegumu atlases projekta "Preiļu novada un ietekmes areāla pašvaldību uzņēmējdarbības vides infrastruktūras attīstība" daļas "Rīgas un Brīvības ielas posmu atjaunošana un apļveida krustojuma izbūve Preiļos" priekšfinansēšanai</t>
  </si>
  <si>
    <t>ES fondu ierobežotās projektu iesniegumu atlases projekta "Preiļu novada pašvaldības ēkas energoefektivitātes uzlabošana Raiņa bulvārī 19, Preiļos, 1.,2.,3.kārta" priekšfinansēšanai</t>
  </si>
  <si>
    <t>ELFLA projekta ( Nr.17-03-A00702-000069 ) "Preiļu novada lauku ceļu infrastruktūras uzlabošana 2.kārta" īstenošanai</t>
  </si>
  <si>
    <t>ERAF projekta (Nr.8.1.2.0/17/I/019 "Preiļu novada vispārējās izglītības iestāžu mācību vides uzlabošana un modernizēšana" īstenošanai</t>
  </si>
  <si>
    <t>06.07.2018</t>
  </si>
  <si>
    <t>Prioritārā investīciju projekta "Latgales reģiona iedzīvotāju aktīvu dzīvesveida īstenošanu iespēju paplašināšana - Aktīvs Latgalē" īstenošanai</t>
  </si>
  <si>
    <t>ES fondu projekts "Preiļu novada pašvaldības ēkas energoefektivitātes uzlabošana Raiņa bulvērī-19, Preiļos 1,2,3, kārtas finansēšanai</t>
  </si>
  <si>
    <t>05.03.2019</t>
  </si>
  <si>
    <t>fondu projekts "Preiļu novada pašvaldības ēkas energoefektivitātes ulzlabošana Rēzeknes ielā-26, Preiļos " finansēšanai</t>
  </si>
  <si>
    <t>Investīciju projektu īstenošanai- saistību pārjaunojums</t>
  </si>
  <si>
    <t>12.03.2019</t>
  </si>
  <si>
    <t>Investīciju projekts "Viļānu ielas atjaunošanas būvdarbi Preiļos"</t>
  </si>
  <si>
    <t>04.07.2019</t>
  </si>
  <si>
    <t>Preiļu novada bērnu un jauniešu sporta skolas stadiona pārbūve, 1.kārtas būvdarbi, autoruzraudzība un būvuzraudzība"</t>
  </si>
  <si>
    <t>ERAF projekts "Preiļu novada pašvaldības ēkas energoefektivitātes uzlabošana Rēzeknes ielā-26, Preiļos" īstenošanai</t>
  </si>
  <si>
    <t>30.08.2019</t>
  </si>
  <si>
    <t>ELFLA projekts ""Pašvaldības nozīmes meliorācijas sistēmas pārbūve Preiļu novadā" īstenošanai</t>
  </si>
  <si>
    <t>ERAF projekts "Preiļu novada pašvaldības ēkas energoefektivitātes uzlabošana Raiņa bulvāris-19, Preiļos" īstenošanai</t>
  </si>
  <si>
    <t>ERAF projekts nr.5.6.2.0/17/1/024 uzņēmejdarbības vides uzlabošana un investīciju piesaistes veicināšana Preiļu novadā</t>
  </si>
  <si>
    <t>19.09.2019</t>
  </si>
  <si>
    <t>ERAF projekts Nr.5.6.2.0./16/1/013 "Preiļu novada uzņēmejdarbības vides infrastruktūras attīstība" īstenošana</t>
  </si>
  <si>
    <t>05.12.2019</t>
  </si>
  <si>
    <t>ERAF projekta (Nr.8.1.2.0/17/I/019) "Preiļu novada vispārējās izglītības iestāžu mācību vides uzlabošana un modernizēšana"īstenošanai</t>
  </si>
  <si>
    <t>29.07.2020</t>
  </si>
  <si>
    <t xml:space="preserve">ERAF projekta (Nr.8.1.2.0/17/I/019) "Preiļu novada vispārējās izglītības iestāžu mācību vides uzlabošana un modernizēšana"īstenošanai </t>
  </si>
  <si>
    <t>03.03.2021</t>
  </si>
  <si>
    <t xml:space="preserve">ERAF projekta ( Nr.9.3.1.1/18/I/009) "Sabiedrībā balstītu sociālo pakalpojumu infrastruktūras izveide un attīstība Preiļu novadā" īstenošanai </t>
  </si>
  <si>
    <t>"Latvijas-Lietuvas pārrobežu sadarbības programmas projekta (Nr.LLI-476) ""Vides kvalitātes uzlabošanas pasākumi publiskajās ūdenstilpnēs Latvijā un Lietuvā (Save Past for future)"" investīciju daļas īstenošanai</t>
  </si>
  <si>
    <t>21.05.2021</t>
  </si>
  <si>
    <t>"Prioritārā investīciju projekta ""Pašvaldības ēkas A.Paulāna ielā 1A, Preiļos pārbūve"" īstenošanai</t>
  </si>
  <si>
    <t>26.05.2021</t>
  </si>
  <si>
    <t>"Projekta ""Kārsavas ielas pārbūve Preiļos"" īstenošanai</t>
  </si>
  <si>
    <t>Sporta halles un brīvdabas estrādes Aglonas ciemā projektēšana un celtniecība</t>
  </si>
  <si>
    <t>22.03.2005</t>
  </si>
  <si>
    <t>11.12.2009</t>
  </si>
  <si>
    <t>"ERAF projekta ""Ūdenssaimniecības attīstība Aglonas novada Jaunaglonas ciemā"" īstenošanai</t>
  </si>
  <si>
    <t>08.07.2014</t>
  </si>
  <si>
    <t>ERAF projekta (Nr.5.6.2.0/17/1/024) "Uzņēmējdarbības vides uzlabošana un investīciju piesaistes  veicināšana Preiļu novadā" īstenošana</t>
  </si>
  <si>
    <t>25.08.2021</t>
  </si>
  <si>
    <t>07.05.2015</t>
  </si>
  <si>
    <t>KPFI projekta "Ielu apgaismojuma infrastruktūras uzlabošana Aglonas novada publiskajā teritorijā" īstenošanai</t>
  </si>
  <si>
    <t>22.05.2015</t>
  </si>
  <si>
    <t>Aglonas Sporta centra stadiona pārbūve</t>
  </si>
  <si>
    <t>"ELFLA proj."" Publiskās infrastruktūras atjaunošana Aglonas novadā""</t>
  </si>
  <si>
    <t>Satiksmes drošības uzlabojumi Jaudzemu, A.Broka, Kalna ielās Aglonā</t>
  </si>
  <si>
    <t>01.08.2018</t>
  </si>
  <si>
    <t xml:space="preserve">Priorit.invest.proj." Remontdarbi Aglonas nov.iestādēs" </t>
  </si>
  <si>
    <t>03.10.2018</t>
  </si>
  <si>
    <t>ERAF proj.5.6.2.0/18/I/009 "Preiļu nov. un ietekmes areāla pašvald.uzņēmējdarb.vides infrastr.attīst."īstenošana(komercdarbība)</t>
  </si>
  <si>
    <t>07.02.2020</t>
  </si>
  <si>
    <t>ERAF proj.5.6.2.0/18/I/009 " Preiļu nov. un ietekmes areāla pašvald.uzņēmējdarb.vides infrastr.attīst."īstenošanai</t>
  </si>
  <si>
    <t>Proj."Aglonas vsk. dienesta viesnīcas pārbūve"</t>
  </si>
  <si>
    <t>12.11.2020</t>
  </si>
  <si>
    <t>Proj." Aglonas vsk. dienesta viesnīcas pārbūve" (3.kārta)</t>
  </si>
  <si>
    <t>30.06.2021</t>
  </si>
  <si>
    <t>Uzņēmējdarbības vides infrastrukūras attīstība</t>
  </si>
  <si>
    <t>04.06.2018</t>
  </si>
  <si>
    <t>Jumta seguma maiņa Stabulnieku KN</t>
  </si>
  <si>
    <t>24.08.2018</t>
  </si>
  <si>
    <t>"Rušonas pagasta autoceļa Nr.51 ""Lauku iela""pārbūve</t>
  </si>
  <si>
    <t>25.10.2019</t>
  </si>
  <si>
    <t>Sīļukalna pagasta autoceļš Nr. 18 "Teilāni-Grāvuļi-Straujupe"pārbūve</t>
  </si>
  <si>
    <t>"Stabulnieku pagasta autoceļa Nr.4 Stabulnieki-Pastari"" pārbūve</t>
  </si>
  <si>
    <t>Riebiņu novada Rušonas pagasta pašvaldības autoceļa Nr.4 "Kastīre-Gelenova-Šaures" pārbūve</t>
  </si>
  <si>
    <t>06.05.2021</t>
  </si>
  <si>
    <t>"Riebiņu novada Stabulnieku pagasta pašvaldības autoceļa Nr.1 ""Polkorona-Voveri km 0.000-0.650"" pārbūve</t>
  </si>
  <si>
    <t>"Riebiņu novada Stabulnieku pagasta autoceļa Nr.1 Polkorona-Voveri km 0.650-2.720"" pārbūve</t>
  </si>
  <si>
    <t>"Riebiņu novada Stabulnieku pagasta pašvaldības autoceļa Nr.1 ""Polkorona - Voveri km 2.720-3.700"" pārbūve</t>
  </si>
  <si>
    <t>Prioritārais investīciju projekts "Atpūras vietas izveide pie Salmeja ezera Rušonas pagastā, Riebiņu novadā"</t>
  </si>
  <si>
    <t>29.06.2021</t>
  </si>
  <si>
    <t>Investīciju projektu īstenošanai (saistību pārjaunojums)</t>
  </si>
  <si>
    <t>07.05.2021</t>
  </si>
  <si>
    <t>prioritārā investīciju projekta "Vārkavas muižas pils ēkas vienkāršota fasāžu atjaunošana"</t>
  </si>
  <si>
    <t>26.07.2017</t>
  </si>
  <si>
    <t>sociālo programmu investīciju projekts "Ēkas pārbūve par sociālās aprūpes centru Vārkavā"</t>
  </si>
  <si>
    <t>28.07.2017</t>
  </si>
  <si>
    <t>"ERAF projekta (Nr.5.6.2.0/17/I/024) ""Uzņēmējdarbības vides uzlabošana un investīciju piesaistes veicināšana Preiļu novadā"" īstenošanai</t>
  </si>
  <si>
    <t>"projekta ""Jāņa Eglīša Preiļu valsts ģimnāzijas sporta zāles un savienojošās daļas jumta atjaunošana"" īstenošanai</t>
  </si>
  <si>
    <t>ERAF projekts (Nr.9.3.1./18/1/009) Sabiedrībā balstīto sociālo pakalpojumu infrastruktūras izveide un attīstība Preiļu novadā" īstenošanai</t>
  </si>
  <si>
    <t>13.09.2021</t>
  </si>
  <si>
    <t>Prioritārā investīciju projekta "Ražošanai pielāgotas ēkas A.Paulāna ielā 1A, Preiļos pārbūve komercdarbības attīstībai Preiļu novadā " īstenošanai</t>
  </si>
  <si>
    <t>04.04.2022</t>
  </si>
  <si>
    <t>ERAF projekta (Nr.3.3.1.0/20/I/012)"Ražošanai pielāgota tipveida angāra izbūve un teritorijas labiekārtošana, Daugavpils ielā 64, Preiļi" īstenošanai</t>
  </si>
  <si>
    <t>28.04.2022</t>
  </si>
  <si>
    <t xml:space="preserve">Prioritārā investīciju projekta "Brīvdabas un aktīvās atpūtas parka "Vecvītoli" teritorijas labiekārtošana, Upmala, Preiļu novadā ", īstenošanai </t>
  </si>
  <si>
    <t>25.05.2022</t>
  </si>
  <si>
    <t>ERAF projekta (Nr.4.2.2.0/20/I/012) "Preiļu novada pašvaldības ēku energoefektivitātes uzlabošana Preiļu BJSS Aglonas ielā 24" īstenošanai</t>
  </si>
  <si>
    <t>Latvijas-Lietuvas pārrobežu sadarbības programmas projekta (Nr.LLI-539) "Amatniecība kā tūrisma produkts bez robežām" investīciju daļas īstenošanai</t>
  </si>
  <si>
    <t>ERAF projekta (Nr.3.3.1.0/20/I/011)Preiļu pils 1.stāva atjaunošana komercdarbības attīstības nodrošināšanai"īstenošanai</t>
  </si>
  <si>
    <t>10.08.2022</t>
  </si>
  <si>
    <t>ERAF projekta (Nr.3.3.1.0/20/I/011) Preiļu pils 1.stāva atjaunošana komercdarbības attīstības nodrošināšanai"īstenošanai</t>
  </si>
  <si>
    <t>Projekta "Būvprojekta "Preiļu pilsētas centra teritorijas pārbūve- 1., 2. un 3.kārta"izstrāde"īstenošanai</t>
  </si>
  <si>
    <t>Projekta "Bērnudārza "Pasaciņa"rotaļu laukumu būvniecības dokumentācijas izstrāde un būvdarbi"investīciju īstenošanai</t>
  </si>
  <si>
    <t>KOPĀ:</t>
  </si>
  <si>
    <t>x</t>
  </si>
  <si>
    <t>Kopā saistības</t>
  </si>
  <si>
    <t>Saistību apjoms % no plānotajiem pamatbudžeta ieņēmumiem</t>
  </si>
  <si>
    <t>2030.g.</t>
  </si>
  <si>
    <t>22.01.2016</t>
  </si>
  <si>
    <t>ERAF projekta Nr.5.5.1.0/17/I/007 “Saglabāt, aizsargāt un attīstīt nozīmīgu kultūras un dabas mantojumu, kā arī attīstīt ar to saistītos pakalpojumus” īstenošanai</t>
  </si>
  <si>
    <t>09.03.2018</t>
  </si>
  <si>
    <t>10.04.2018</t>
  </si>
  <si>
    <t>31.05.2018</t>
  </si>
  <si>
    <t>10.10.2018</t>
  </si>
  <si>
    <t>24.03.2021</t>
  </si>
  <si>
    <t>"Ēkas renovācija un tehniskā projekta izstrāde pansionātam  ''Salenieki'', Aglonas internātvidusskolas sporta zāles tehniskā projekta izstrāde/Preiļu rajona padomes iestāžu telpu remontdarbu veikšana</t>
  </si>
  <si>
    <t>12.07.2018</t>
  </si>
  <si>
    <t>26.05.2022</t>
  </si>
  <si>
    <t>07.09.2022</t>
  </si>
  <si>
    <t>18.10.2022</t>
  </si>
  <si>
    <t>08.11.2022</t>
  </si>
  <si>
    <t xml:space="preserve">ERAF projekts( Nr.3.3.1.0/20/I/011) “Preiļu pils 1.stāva atjaunošana komercdarbības attīstības nodrošināšanai” </t>
  </si>
  <si>
    <t>02.02.2023</t>
  </si>
  <si>
    <t>ERAF projekta  Nr.4.2.2.0/21/A/057  “Preiļu novada pašvaldības ēkas energoefektivitātes paaugstināšana Preiļu Kultūras centrā, Raiņa bulvārī 28, Preiļos ”</t>
  </si>
  <si>
    <t>ERAF projekta (Nr.5.6.2.0/17/I/024) "Uzņēmējdarbības vides uzlabošana un investīciju piesaistes veicināšana Preiļu novadā " īstenošanai</t>
  </si>
  <si>
    <t>03.03.2023</t>
  </si>
  <si>
    <t>ERAF Projekta (Nr.4.2.2.0/21/A/057  - "Preiļu novada pašvaldības ēkas energoefektivitātes paaugstināšana Preiļu Kultūras centrā , Raiņa bulvārī 28, Preiļos"īstenošanai</t>
  </si>
  <si>
    <t>ERAF projekta (Nr.4.2.2.0/21/A/079) " Preiļu novada pašvaldības Aglonas pirmsskolas izglītības iestādes energoefektivitātes paaugstināšana" īstenošanai</t>
  </si>
  <si>
    <t>31.03.2023</t>
  </si>
  <si>
    <t>14.04.2023</t>
  </si>
  <si>
    <t>ERAF projekts Nr.5.6.2.0/20/I/005 Uzņēmējdarbības vides uzlabošana un investīciju piesaistes veicināšana Riebiņu novadā</t>
  </si>
  <si>
    <t>09.08.2023</t>
  </si>
  <si>
    <t>Vides investīciju fonds</t>
  </si>
  <si>
    <t>ERAF projekta "Ūdenssaimniecības infrastruktūras attīstība Preiļu novada Pelēču ciemā" īstenošanai</t>
  </si>
  <si>
    <t>14.10.2011</t>
  </si>
  <si>
    <t>ERAF projekta "Ūdenssaimniecības infrastruktūras attīstība Preiļu novada Prīkuļu ciemā"īstenošanai"</t>
  </si>
  <si>
    <t>Mērķdotācija sporta skolas pedagogu atalgojumam</t>
  </si>
  <si>
    <t>Dotācija, par bērna rehabilitāciju pēc vardarbības cietušam</t>
  </si>
  <si>
    <t>Mērķdotācija SIF pakas projekts Nr.2020/FEAD/PO.04/08/14</t>
  </si>
  <si>
    <t>Projekts Skolas soma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</si>
</sst>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i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b/>
      <i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b/>
      <i/>
      <sz val="13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2"/>
      <color indexed="8"/>
      <name val="f6"/>
      <family val="2"/>
      <charset val="186"/>
    </font>
    <font>
      <sz val="11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3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4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b/>
      <i/>
      <sz val="10"/>
      <color indexed="63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i/>
      <sz val="8"/>
      <color indexed="63"/>
      <name val="Times New Roman"/>
      <family val="1"/>
      <charset val="186"/>
    </font>
    <font>
      <b/>
      <sz val="8"/>
      <color indexed="63"/>
      <name val="Times New Roman"/>
      <family val="1"/>
      <charset val="186"/>
    </font>
    <font>
      <sz val="8"/>
      <color indexed="63"/>
      <name val="Times New Roman"/>
      <family val="1"/>
      <charset val="186"/>
    </font>
    <font>
      <sz val="8"/>
      <name val="Times New Roman"/>
      <family val="1"/>
      <charset val="186"/>
    </font>
    <font>
      <b/>
      <i/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9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400012195110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4999766349792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/>
      <top/>
      <bottom style="hair">
        <color indexed="8"/>
      </bottom>
    </border>
    <border>
      <left style="hair">
        <color indexed="8"/>
      </left>
      <right/>
      <top style="hair">
        <color indexed="8"/>
      </top>
      <bottom style="thin">
        <color auto="1"/>
      </bottom>
    </border>
    <border>
      <left/>
      <right/>
      <top style="hair">
        <color indexed="8"/>
      </top>
      <bottom style="thin">
        <color auto="1"/>
      </bottom>
    </border>
    <border>
      <left/>
      <right style="hair">
        <color indexed="8"/>
      </right>
      <top style="hair">
        <color indexed="8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0" fillId="0" borderId="0">
      <alignment/>
      <protection/>
    </xf>
    <xf numFmtId="0" fontId="30" fillId="0" borderId="0">
      <alignment/>
      <protection/>
    </xf>
  </cellStyleXfs>
  <cellXfs count="234">
    <xf numFmtId="0" fontId="0" fillId="0" borderId="0" xfId="0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/>
    <xf numFmtId="0" fontId="5" fillId="0" borderId="3" xfId="0" applyFont="1" applyBorder="1" applyAlignment="1">
      <alignment horizontal="left" wrapText="1"/>
    </xf>
    <xf numFmtId="0" fontId="7" fillId="0" borderId="0" xfId="0" applyFont="1"/>
    <xf numFmtId="0" fontId="8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2" fontId="3" fillId="0" borderId="0" xfId="0" applyNumberFormat="1" applyFont="1"/>
    <xf numFmtId="2" fontId="6" fillId="0" borderId="0" xfId="0" applyNumberFormat="1" applyFont="1"/>
    <xf numFmtId="2" fontId="2" fillId="0" borderId="0" xfId="0" applyNumberFormat="1" applyFont="1"/>
    <xf numFmtId="0" fontId="9" fillId="0" borderId="0" xfId="0" applyFont="1"/>
    <xf numFmtId="2" fontId="10" fillId="0" borderId="0" xfId="0" applyNumberFormat="1" applyFont="1"/>
    <xf numFmtId="0" fontId="10" fillId="0" borderId="0" xfId="0" applyFont="1" applyAlignment="1">
      <alignment horizontal="center"/>
    </xf>
    <xf numFmtId="0" fontId="9" fillId="0" borderId="3" xfId="0" applyFont="1" applyBorder="1"/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2" fontId="5" fillId="2" borderId="3" xfId="0" applyNumberFormat="1" applyFont="1" applyFill="1" applyBorder="1" applyAlignment="1">
      <alignment horizontal="right" wrapText="1"/>
    </xf>
    <xf numFmtId="2" fontId="9" fillId="0" borderId="3" xfId="0" applyNumberFormat="1" applyFont="1" applyBorder="1" applyAlignment="1">
      <alignment horizontal="right"/>
    </xf>
    <xf numFmtId="0" fontId="9" fillId="2" borderId="3" xfId="0" applyFont="1" applyFill="1" applyBorder="1" applyAlignment="1">
      <alignment wrapText="1"/>
    </xf>
    <xf numFmtId="0" fontId="9" fillId="0" borderId="3" xfId="0" applyFont="1" applyBorder="1" applyAlignment="1">
      <alignment horizontal="right"/>
    </xf>
    <xf numFmtId="0" fontId="15" fillId="2" borderId="3" xfId="0" applyFont="1" applyFill="1" applyBorder="1" applyAlignment="1">
      <alignment wrapText="1"/>
    </xf>
    <xf numFmtId="2" fontId="9" fillId="2" borderId="3" xfId="0" applyNumberFormat="1" applyFont="1" applyFill="1" applyBorder="1" applyAlignment="1">
      <alignment horizontal="right" wrapText="1"/>
    </xf>
    <xf numFmtId="0" fontId="15" fillId="0" borderId="3" xfId="0" applyFont="1" applyBorder="1" applyAlignment="1">
      <alignment wrapText="1"/>
    </xf>
    <xf numFmtId="2" fontId="8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wrapText="1"/>
    </xf>
    <xf numFmtId="2" fontId="5" fillId="0" borderId="3" xfId="0" applyNumberFormat="1" applyFont="1" applyBorder="1" applyAlignment="1">
      <alignment horizontal="right" wrapText="1"/>
    </xf>
    <xf numFmtId="2" fontId="4" fillId="0" borderId="3" xfId="0" applyNumberFormat="1" applyFont="1" applyBorder="1" applyAlignment="1">
      <alignment horizontal="right" wrapText="1"/>
    </xf>
    <xf numFmtId="2" fontId="14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2" fontId="19" fillId="0" borderId="3" xfId="0" applyNumberFormat="1" applyFont="1" applyBorder="1" applyAlignment="1">
      <alignment horizontal="right" wrapText="1"/>
    </xf>
    <xf numFmtId="0" fontId="20" fillId="0" borderId="0" xfId="0" applyFont="1"/>
    <xf numFmtId="0" fontId="22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wrapText="1"/>
    </xf>
    <xf numFmtId="2" fontId="15" fillId="2" borderId="3" xfId="0" applyNumberFormat="1" applyFont="1" applyFill="1" applyBorder="1" applyAlignment="1">
      <alignment horizontal="right" wrapText="1"/>
    </xf>
    <xf numFmtId="0" fontId="9" fillId="0" borderId="3" xfId="0" applyFont="1" applyBorder="1" applyAlignment="1">
      <alignment wrapText="1"/>
    </xf>
    <xf numFmtId="2" fontId="9" fillId="2" borderId="3" xfId="0" applyNumberFormat="1" applyFont="1" applyFill="1" applyBorder="1"/>
    <xf numFmtId="2" fontId="23" fillId="2" borderId="3" xfId="0" applyNumberFormat="1" applyFont="1" applyFill="1" applyBorder="1"/>
    <xf numFmtId="0" fontId="20" fillId="2" borderId="0" xfId="0" applyFont="1" applyFill="1"/>
    <xf numFmtId="0" fontId="11" fillId="0" borderId="0" xfId="0" applyFont="1" applyAlignment="1">
      <alignment wrapText="1"/>
    </xf>
    <xf numFmtId="0" fontId="18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left" wrapText="1"/>
    </xf>
    <xf numFmtId="2" fontId="10" fillId="0" borderId="3" xfId="0" applyNumberFormat="1" applyFont="1" applyBorder="1"/>
    <xf numFmtId="0" fontId="1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1" fillId="0" borderId="0" xfId="0" applyFont="1"/>
    <xf numFmtId="0" fontId="4" fillId="0" borderId="0" xfId="0" applyFont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0" fillId="0" borderId="0" xfId="0" applyNumberFormat="1"/>
    <xf numFmtId="0" fontId="25" fillId="0" borderId="6" xfId="0" applyFont="1" applyBorder="1" applyAlignment="1">
      <alignment horizont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25" fillId="0" borderId="7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0" fontId="26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0" fillId="0" borderId="0" xfId="0" applyFont="1"/>
    <xf numFmtId="2" fontId="5" fillId="2" borderId="5" xfId="0" applyNumberFormat="1" applyFont="1" applyFill="1" applyBorder="1" applyAlignment="1">
      <alignment horizontal="right" wrapText="1"/>
    </xf>
    <xf numFmtId="2" fontId="29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29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2" fontId="4" fillId="0" borderId="4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 vertical="center" wrapText="1"/>
    </xf>
    <xf numFmtId="49" fontId="27" fillId="0" borderId="3" xfId="20" applyNumberFormat="1" applyFont="1" applyBorder="1" applyAlignment="1">
      <alignment horizontal="center" wrapText="1"/>
      <protection/>
    </xf>
    <xf numFmtId="0" fontId="27" fillId="0" borderId="3" xfId="20" applyFont="1" applyBorder="1" applyAlignment="1">
      <alignment horizontal="center" wrapText="1"/>
      <protection/>
    </xf>
    <xf numFmtId="49" fontId="28" fillId="0" borderId="3" xfId="20" applyNumberFormat="1" applyFont="1" applyBorder="1" applyAlignment="1">
      <alignment wrapText="1"/>
      <protection/>
    </xf>
    <xf numFmtId="49" fontId="28" fillId="0" borderId="3" xfId="20" applyNumberFormat="1" applyFont="1" applyBorder="1" applyAlignment="1">
      <alignment horizontal="left" wrapText="1"/>
      <protection/>
    </xf>
    <xf numFmtId="0" fontId="27" fillId="0" borderId="3" xfId="20" applyFont="1" applyBorder="1" applyAlignment="1">
      <alignment horizontal="center"/>
      <protection/>
    </xf>
    <xf numFmtId="49" fontId="33" fillId="2" borderId="3" xfId="20" applyNumberFormat="1" applyFont="1" applyFill="1" applyBorder="1" applyAlignment="1" applyProtection="1">
      <alignment horizontal="left" vertical="center" wrapText="1"/>
      <protection locked="0"/>
    </xf>
    <xf numFmtId="49" fontId="33" fillId="2" borderId="3" xfId="20" applyNumberFormat="1" applyFont="1" applyFill="1" applyBorder="1" applyAlignment="1" applyProtection="1">
      <alignment horizontal="center" vertical="center" wrapText="1"/>
      <protection locked="0"/>
    </xf>
    <xf numFmtId="49" fontId="32" fillId="2" borderId="3" xfId="20" applyNumberFormat="1" applyFont="1" applyFill="1" applyBorder="1" applyAlignment="1" applyProtection="1">
      <alignment horizontal="left" vertical="center" wrapText="1"/>
      <protection locked="0"/>
    </xf>
    <xf numFmtId="49" fontId="32" fillId="2" borderId="3" xfId="20" applyNumberFormat="1" applyFont="1" applyFill="1" applyBorder="1" applyAlignment="1" applyProtection="1">
      <alignment vertical="center" wrapText="1"/>
      <protection locked="0"/>
    </xf>
    <xf numFmtId="49" fontId="30" fillId="2" borderId="3" xfId="21" applyNumberFormat="1" applyFill="1" applyBorder="1" applyAlignment="1">
      <alignment vertical="center" wrapText="1"/>
      <protection/>
    </xf>
    <xf numFmtId="0" fontId="33" fillId="2" borderId="3" xfId="20" applyFont="1" applyFill="1" applyBorder="1" applyAlignment="1" applyProtection="1">
      <alignment horizontal="right" vertical="center" wrapText="1"/>
      <protection locked="0"/>
    </xf>
    <xf numFmtId="0" fontId="33" fillId="2" borderId="3" xfId="20" applyFont="1" applyFill="1" applyBorder="1" applyAlignment="1">
      <alignment horizontal="right" vertical="center" wrapText="1"/>
      <protection/>
    </xf>
    <xf numFmtId="4" fontId="33" fillId="2" borderId="3" xfId="20" applyNumberFormat="1" applyFont="1" applyFill="1" applyBorder="1" applyAlignment="1">
      <alignment horizontal="right" vertical="center" wrapText="1"/>
      <protection/>
    </xf>
    <xf numFmtId="49" fontId="33" fillId="2" borderId="3" xfId="20" applyNumberFormat="1" applyFont="1" applyFill="1" applyBorder="1" applyAlignment="1" applyProtection="1">
      <alignment vertical="center" wrapText="1"/>
      <protection locked="0"/>
    </xf>
    <xf numFmtId="49" fontId="34" fillId="2" borderId="3" xfId="20" applyNumberFormat="1" applyFont="1" applyFill="1" applyBorder="1" applyAlignment="1">
      <alignment vertical="center" wrapText="1"/>
      <protection/>
    </xf>
    <xf numFmtId="0" fontId="34" fillId="2" borderId="3" xfId="20" applyFont="1" applyFill="1" applyBorder="1" applyAlignment="1" applyProtection="1">
      <alignment vertical="center"/>
      <protection locked="0"/>
    </xf>
    <xf numFmtId="0" fontId="33" fillId="2" borderId="3" xfId="20" applyFont="1" applyFill="1" applyBorder="1" applyAlignment="1" applyProtection="1">
      <alignment vertical="center"/>
      <protection locked="0"/>
    </xf>
    <xf numFmtId="0" fontId="33" fillId="2" borderId="3" xfId="20" applyFont="1" applyFill="1" applyBorder="1" applyAlignment="1">
      <alignment vertical="center"/>
      <protection/>
    </xf>
    <xf numFmtId="3" fontId="32" fillId="2" borderId="3" xfId="20" applyNumberFormat="1" applyFont="1" applyFill="1" applyBorder="1" applyAlignment="1" applyProtection="1">
      <alignment horizontal="right" vertical="center"/>
      <protection locked="0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36" fillId="0" borderId="0" xfId="0" applyFont="1"/>
    <xf numFmtId="0" fontId="38" fillId="3" borderId="3" xfId="0" applyFont="1" applyFill="1" applyBorder="1" applyAlignment="1">
      <alignment horizontal="center" vertical="center" wrapText="1" shrinkToFit="1"/>
    </xf>
    <xf numFmtId="0" fontId="39" fillId="3" borderId="3" xfId="0" applyFont="1" applyFill="1" applyBorder="1" applyAlignment="1">
      <alignment horizontal="center" vertical="center" wrapText="1" shrinkToFit="1"/>
    </xf>
    <xf numFmtId="0" fontId="40" fillId="3" borderId="3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 wrapText="1" shrinkToFit="1"/>
    </xf>
    <xf numFmtId="0" fontId="38" fillId="2" borderId="3" xfId="0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0" fontId="42" fillId="0" borderId="3" xfId="0" applyFont="1" applyBorder="1"/>
    <xf numFmtId="49" fontId="33" fillId="4" borderId="3" xfId="0" applyNumberFormat="1" applyFont="1" applyFill="1" applyBorder="1" applyAlignment="1">
      <alignment horizontal="left" vertical="center" wrapText="1" shrinkToFit="1"/>
    </xf>
    <xf numFmtId="3" fontId="33" fillId="4" borderId="3" xfId="0" applyNumberFormat="1" applyFont="1" applyFill="1" applyBorder="1" applyAlignment="1">
      <alignment horizontal="right" vertical="center" wrapText="1" shrinkToFit="1"/>
    </xf>
    <xf numFmtId="3" fontId="33" fillId="2" borderId="3" xfId="0" applyNumberFormat="1" applyFont="1" applyFill="1" applyBorder="1" applyAlignment="1">
      <alignment horizontal="right" vertical="center" wrapText="1" shrinkToFit="1"/>
    </xf>
    <xf numFmtId="3" fontId="42" fillId="0" borderId="3" xfId="0" applyNumberFormat="1" applyFont="1" applyBorder="1" applyAlignment="1">
      <alignment horizontal="right" vertical="center"/>
    </xf>
    <xf numFmtId="3" fontId="43" fillId="5" borderId="3" xfId="0" applyNumberFormat="1" applyFont="1" applyFill="1" applyBorder="1" applyAlignment="1">
      <alignment horizontal="right" vertical="center" wrapText="1" shrinkToFit="1"/>
    </xf>
    <xf numFmtId="3" fontId="43" fillId="2" borderId="3" xfId="0" applyNumberFormat="1" applyFont="1" applyFill="1" applyBorder="1" applyAlignment="1">
      <alignment horizontal="right" vertical="center" wrapText="1" shrinkToFit="1"/>
    </xf>
    <xf numFmtId="3" fontId="37" fillId="5" borderId="3" xfId="0" applyNumberFormat="1" applyFont="1" applyFill="1" applyBorder="1" applyAlignment="1">
      <alignment horizontal="right" vertical="center"/>
    </xf>
    <xf numFmtId="0" fontId="44" fillId="0" borderId="0" xfId="0" applyFont="1"/>
    <xf numFmtId="0" fontId="45" fillId="0" borderId="0" xfId="0" applyFont="1"/>
    <xf numFmtId="49" fontId="43" fillId="5" borderId="9" xfId="0" applyNumberFormat="1" applyFont="1" applyFill="1" applyBorder="1" applyAlignment="1">
      <alignment horizontal="center" vertical="center" wrapText="1" shrinkToFit="1"/>
    </xf>
    <xf numFmtId="3" fontId="43" fillId="5" borderId="9" xfId="0" applyNumberFormat="1" applyFont="1" applyFill="1" applyBorder="1" applyAlignment="1">
      <alignment horizontal="right" vertical="center" wrapText="1" shrinkToFit="1"/>
    </xf>
    <xf numFmtId="3" fontId="37" fillId="5" borderId="10" xfId="0" applyNumberFormat="1" applyFont="1" applyFill="1" applyBorder="1" applyAlignment="1">
      <alignment horizontal="right" vertical="center"/>
    </xf>
    <xf numFmtId="3" fontId="33" fillId="5" borderId="3" xfId="0" applyNumberFormat="1" applyFont="1" applyFill="1" applyBorder="1" applyAlignment="1">
      <alignment horizontal="right" vertical="center" wrapText="1" shrinkToFit="1"/>
    </xf>
    <xf numFmtId="49" fontId="43" fillId="4" borderId="3" xfId="0" applyNumberFormat="1" applyFont="1" applyFill="1" applyBorder="1" applyAlignment="1">
      <alignment horizontal="left" vertical="center" wrapText="1" shrinkToFit="1"/>
    </xf>
    <xf numFmtId="3" fontId="43" fillId="4" borderId="3" xfId="0" applyNumberFormat="1" applyFont="1" applyFill="1" applyBorder="1" applyAlignment="1">
      <alignment horizontal="right" vertical="center" wrapText="1" shrinkToFit="1"/>
    </xf>
    <xf numFmtId="3" fontId="37" fillId="0" borderId="3" xfId="0" applyNumberFormat="1" applyFont="1" applyBorder="1" applyAlignment="1">
      <alignment horizontal="right" vertical="center"/>
    </xf>
    <xf numFmtId="3" fontId="32" fillId="4" borderId="3" xfId="0" applyNumberFormat="1" applyFont="1" applyFill="1" applyBorder="1" applyAlignment="1">
      <alignment horizontal="right" vertical="center" wrapText="1" shrinkToFit="1"/>
    </xf>
    <xf numFmtId="3" fontId="32" fillId="2" borderId="3" xfId="0" applyNumberFormat="1" applyFont="1" applyFill="1" applyBorder="1" applyAlignment="1">
      <alignment horizontal="right" vertical="center" wrapText="1" shrinkToFit="1"/>
    </xf>
    <xf numFmtId="3" fontId="40" fillId="0" borderId="3" xfId="0" applyNumberFormat="1" applyFont="1" applyBorder="1"/>
    <xf numFmtId="3" fontId="34" fillId="4" borderId="3" xfId="0" applyNumberFormat="1" applyFont="1" applyFill="1" applyBorder="1" applyAlignment="1">
      <alignment horizontal="right" vertical="center" wrapText="1" shrinkToFit="1"/>
    </xf>
    <xf numFmtId="3" fontId="34" fillId="2" borderId="3" xfId="0" applyNumberFormat="1" applyFont="1" applyFill="1" applyBorder="1" applyAlignment="1">
      <alignment horizontal="right" vertical="center" wrapText="1" shrinkToFit="1"/>
    </xf>
    <xf numFmtId="3" fontId="40" fillId="0" borderId="3" xfId="0" applyNumberFormat="1" applyFont="1" applyBorder="1" applyAlignment="1">
      <alignment horizontal="right" vertical="center"/>
    </xf>
    <xf numFmtId="0" fontId="36" fillId="2" borderId="0" xfId="0" applyFont="1" applyFill="1"/>
    <xf numFmtId="0" fontId="36" fillId="0" borderId="11" xfId="0" applyFont="1" applyBorder="1"/>
    <xf numFmtId="3" fontId="42" fillId="0" borderId="3" xfId="0" applyNumberFormat="1" applyFont="1" applyBorder="1"/>
    <xf numFmtId="3" fontId="37" fillId="0" borderId="3" xfId="0" applyNumberFormat="1" applyFont="1" applyBorder="1"/>
    <xf numFmtId="3" fontId="37" fillId="2" borderId="3" xfId="0" applyNumberFormat="1" applyFont="1" applyFill="1" applyBorder="1" applyAlignment="1">
      <alignment horizontal="right" vertical="center"/>
    </xf>
    <xf numFmtId="3" fontId="42" fillId="2" borderId="3" xfId="0" applyNumberFormat="1" applyFont="1" applyFill="1" applyBorder="1" applyAlignment="1">
      <alignment horizontal="right" vertical="center"/>
    </xf>
    <xf numFmtId="49" fontId="32" fillId="5" borderId="3" xfId="0" applyNumberFormat="1" applyFont="1" applyFill="1" applyBorder="1" applyAlignment="1">
      <alignment horizontal="left" vertical="center" wrapText="1" shrinkToFit="1"/>
    </xf>
    <xf numFmtId="3" fontId="32" fillId="5" borderId="3" xfId="0" applyNumberFormat="1" applyFont="1" applyFill="1" applyBorder="1" applyAlignment="1">
      <alignment horizontal="right" vertical="center" wrapText="1" shrinkToFit="1"/>
    </xf>
    <xf numFmtId="3" fontId="37" fillId="5" borderId="3" xfId="0" applyNumberFormat="1" applyFont="1" applyFill="1" applyBorder="1"/>
    <xf numFmtId="3" fontId="36" fillId="0" borderId="0" xfId="0" applyNumberFormat="1" applyFont="1"/>
    <xf numFmtId="3" fontId="36" fillId="2" borderId="0" xfId="0" applyNumberFormat="1" applyFont="1" applyFill="1"/>
    <xf numFmtId="0" fontId="43" fillId="0" borderId="3" xfId="20" applyFont="1" applyBorder="1" applyAlignment="1">
      <alignment horizontal="center" vertical="center" wrapText="1"/>
      <protection/>
    </xf>
    <xf numFmtId="49" fontId="33" fillId="0" borderId="3" xfId="0" applyNumberFormat="1" applyFont="1" applyBorder="1" applyAlignment="1">
      <alignment vertical="center" wrapText="1"/>
    </xf>
    <xf numFmtId="49" fontId="33" fillId="0" borderId="3" xfId="0" applyNumberFormat="1" applyFont="1" applyBorder="1" applyAlignment="1">
      <alignment vertical="center"/>
    </xf>
    <xf numFmtId="1" fontId="33" fillId="0" borderId="3" xfId="20" applyNumberFormat="1" applyFont="1" applyBorder="1" applyAlignment="1">
      <alignment horizontal="center" vertical="center"/>
      <protection/>
    </xf>
    <xf numFmtId="1" fontId="32" fillId="0" borderId="3" xfId="20" applyNumberFormat="1" applyFont="1" applyBorder="1" applyAlignment="1">
      <alignment horizontal="center" vertical="center"/>
      <protection/>
    </xf>
    <xf numFmtId="1" fontId="33" fillId="2" borderId="3" xfId="20" applyNumberFormat="1" applyFont="1" applyFill="1" applyBorder="1" applyAlignment="1" applyProtection="1">
      <alignment horizontal="center" vertical="center"/>
      <protection locked="0"/>
    </xf>
    <xf numFmtId="1" fontId="32" fillId="2" borderId="3" xfId="20" applyNumberFormat="1" applyFont="1" applyFill="1" applyBorder="1" applyAlignment="1">
      <alignment horizontal="center" vertical="center" wrapText="1"/>
      <protection/>
    </xf>
    <xf numFmtId="3" fontId="33" fillId="2" borderId="3" xfId="20" applyNumberFormat="1" applyFont="1" applyFill="1" applyBorder="1" applyAlignment="1" applyProtection="1">
      <alignment horizontal="center" vertical="center"/>
      <protection locked="0"/>
    </xf>
    <xf numFmtId="3" fontId="32" fillId="2" borderId="3" xfId="20" applyNumberFormat="1" applyFont="1" applyFill="1" applyBorder="1" applyAlignment="1">
      <alignment horizontal="center" vertical="center" wrapText="1"/>
      <protection/>
    </xf>
    <xf numFmtId="0" fontId="46" fillId="3" borderId="3" xfId="0" applyFont="1" applyFill="1" applyBorder="1" applyAlignment="1">
      <alignment horizontal="center" vertical="center" wrapText="1" shrinkToFit="1"/>
    </xf>
    <xf numFmtId="0" fontId="47" fillId="3" borderId="3" xfId="0" applyFont="1" applyFill="1" applyBorder="1" applyAlignment="1">
      <alignment horizontal="center" vertical="center" wrapText="1" shrinkToFit="1"/>
    </xf>
    <xf numFmtId="0" fontId="48" fillId="2" borderId="3" xfId="0" applyFont="1" applyFill="1" applyBorder="1" applyAlignment="1">
      <alignment horizontal="center" vertical="center" wrapText="1" shrinkToFit="1"/>
    </xf>
    <xf numFmtId="49" fontId="49" fillId="4" borderId="3" xfId="0" applyNumberFormat="1" applyFont="1" applyFill="1" applyBorder="1" applyAlignment="1">
      <alignment horizontal="left" vertical="center" wrapText="1" shrinkToFit="1"/>
    </xf>
    <xf numFmtId="49" fontId="50" fillId="5" borderId="12" xfId="0" applyNumberFormat="1" applyFont="1" applyFill="1" applyBorder="1" applyAlignment="1">
      <alignment horizontal="center" vertical="center" wrapText="1" shrinkToFit="1"/>
    </xf>
    <xf numFmtId="49" fontId="51" fillId="4" borderId="3" xfId="0" applyNumberFormat="1" applyFont="1" applyFill="1" applyBorder="1" applyAlignment="1">
      <alignment horizontal="left" vertical="center" wrapText="1" shrinkToFit="1"/>
    </xf>
    <xf numFmtId="49" fontId="49" fillId="4" borderId="2" xfId="0" applyNumberFormat="1" applyFont="1" applyFill="1" applyBorder="1" applyAlignment="1">
      <alignment horizontal="left" vertical="center" wrapText="1" shrinkToFit="1"/>
    </xf>
    <xf numFmtId="49" fontId="52" fillId="5" borderId="3" xfId="0" applyNumberFormat="1" applyFont="1" applyFill="1" applyBorder="1" applyAlignment="1">
      <alignment horizontal="left" vertical="center" wrapText="1" shrinkToFit="1"/>
    </xf>
    <xf numFmtId="0" fontId="53" fillId="0" borderId="0" xfId="0" applyFont="1"/>
    <xf numFmtId="0" fontId="9" fillId="2" borderId="3" xfId="0" applyFont="1" applyFill="1" applyBorder="1"/>
    <xf numFmtId="0" fontId="5" fillId="2" borderId="3" xfId="0" applyFont="1" applyFill="1" applyBorder="1" applyAlignment="1">
      <alignment horizontal="center" wrapText="1"/>
    </xf>
    <xf numFmtId="3" fontId="54" fillId="2" borderId="3" xfId="20" applyNumberFormat="1" applyFont="1" applyFill="1" applyBorder="1" applyAlignment="1">
      <alignment horizontal="center" vertical="center" wrapText="1"/>
      <protection/>
    </xf>
    <xf numFmtId="0" fontId="5" fillId="0" borderId="2" xfId="0" applyFont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21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2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5" fillId="0" borderId="6" xfId="0" applyFont="1" applyBorder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 shrinkToFit="1"/>
    </xf>
    <xf numFmtId="0" fontId="38" fillId="2" borderId="13" xfId="0" applyFont="1" applyFill="1" applyBorder="1" applyAlignment="1">
      <alignment horizontal="center" vertical="center" wrapText="1" shrinkToFit="1"/>
    </xf>
    <xf numFmtId="0" fontId="38" fillId="2" borderId="1" xfId="0" applyFont="1" applyFill="1" applyBorder="1" applyAlignment="1">
      <alignment horizontal="center" vertical="center" wrapText="1" shrinkToFit="1"/>
    </xf>
    <xf numFmtId="49" fontId="43" fillId="5" borderId="2" xfId="0" applyNumberFormat="1" applyFont="1" applyFill="1" applyBorder="1" applyAlignment="1">
      <alignment horizontal="center" vertical="center" wrapText="1" shrinkToFit="1"/>
    </xf>
    <xf numFmtId="49" fontId="43" fillId="5" borderId="1" xfId="0" applyNumberFormat="1" applyFont="1" applyFill="1" applyBorder="1" applyAlignment="1">
      <alignment horizontal="center" vertical="center" wrapText="1" shrinkToFit="1"/>
    </xf>
    <xf numFmtId="0" fontId="35" fillId="0" borderId="0" xfId="0" applyFont="1" applyAlignment="1">
      <alignment horizontal="right"/>
    </xf>
    <xf numFmtId="0" fontId="37" fillId="0" borderId="0" xfId="0" applyFont="1" applyAlignment="1">
      <alignment horizontal="center"/>
    </xf>
    <xf numFmtId="0" fontId="37" fillId="0" borderId="6" xfId="0" applyFont="1" applyBorder="1" applyAlignment="1">
      <alignment horizontal="center"/>
    </xf>
    <xf numFmtId="0" fontId="38" fillId="3" borderId="3" xfId="0" applyFont="1" applyFill="1" applyBorder="1" applyAlignment="1">
      <alignment horizontal="center" vertical="center" wrapText="1" shrinkToFit="1"/>
    </xf>
    <xf numFmtId="0" fontId="37" fillId="3" borderId="3" xfId="0" applyFont="1" applyFill="1" applyBorder="1" applyAlignment="1">
      <alignment horizontal="center" vertical="center" wrapText="1" shrinkToFit="1"/>
    </xf>
    <xf numFmtId="0" fontId="38" fillId="2" borderId="12" xfId="0" applyFont="1" applyFill="1" applyBorder="1" applyAlignment="1">
      <alignment horizontal="center" vertical="center" wrapText="1" shrinkToFit="1"/>
    </xf>
    <xf numFmtId="0" fontId="38" fillId="2" borderId="9" xfId="0" applyFont="1" applyFill="1" applyBorder="1" applyAlignment="1">
      <alignment horizontal="center" vertical="center" wrapText="1" shrinkToFit="1"/>
    </xf>
    <xf numFmtId="0" fontId="38" fillId="2" borderId="10" xfId="0" applyFont="1" applyFill="1" applyBorder="1" applyAlignment="1">
      <alignment horizontal="center" vertical="center" wrapText="1" shrinkToFit="1"/>
    </xf>
    <xf numFmtId="0" fontId="38" fillId="2" borderId="7" xfId="0" applyFont="1" applyFill="1" applyBorder="1" applyAlignment="1">
      <alignment horizontal="center" vertical="center" wrapText="1" shrinkToFit="1"/>
    </xf>
    <xf numFmtId="0" fontId="38" fillId="2" borderId="6" xfId="0" applyFont="1" applyFill="1" applyBorder="1" applyAlignment="1">
      <alignment horizontal="center" vertical="center" wrapText="1" shrinkToFit="1"/>
    </xf>
    <xf numFmtId="0" fontId="38" fillId="2" borderId="8" xfId="0" applyFont="1" applyFill="1" applyBorder="1" applyAlignment="1">
      <alignment horizontal="center" vertical="center" wrapText="1" shrinkToFit="1"/>
    </xf>
    <xf numFmtId="49" fontId="43" fillId="4" borderId="12" xfId="0" applyNumberFormat="1" applyFont="1" applyFill="1" applyBorder="1" applyAlignment="1">
      <alignment horizontal="center" vertical="center" wrapText="1" shrinkToFit="1"/>
    </xf>
    <xf numFmtId="49" fontId="43" fillId="4" borderId="9" xfId="0" applyNumberFormat="1" applyFont="1" applyFill="1" applyBorder="1" applyAlignment="1">
      <alignment horizontal="center" vertical="center" wrapText="1" shrinkToFit="1"/>
    </xf>
    <xf numFmtId="49" fontId="43" fillId="4" borderId="10" xfId="0" applyNumberFormat="1" applyFont="1" applyFill="1" applyBorder="1" applyAlignment="1">
      <alignment horizontal="center" vertical="center" wrapText="1" shrinkToFit="1"/>
    </xf>
    <xf numFmtId="49" fontId="43" fillId="4" borderId="7" xfId="0" applyNumberFormat="1" applyFont="1" applyFill="1" applyBorder="1" applyAlignment="1">
      <alignment horizontal="center" vertical="center" wrapText="1" shrinkToFit="1"/>
    </xf>
    <xf numFmtId="49" fontId="43" fillId="4" borderId="6" xfId="0" applyNumberFormat="1" applyFont="1" applyFill="1" applyBorder="1" applyAlignment="1">
      <alignment horizontal="center" vertical="center" wrapText="1" shrinkToFit="1"/>
    </xf>
    <xf numFmtId="49" fontId="43" fillId="4" borderId="8" xfId="0" applyNumberFormat="1" applyFont="1" applyFill="1" applyBorder="1" applyAlignment="1">
      <alignment horizontal="center" vertical="center" wrapText="1" shrinkToFit="1"/>
    </xf>
    <xf numFmtId="49" fontId="43" fillId="4" borderId="2" xfId="0" applyNumberFormat="1" applyFont="1" applyFill="1" applyBorder="1" applyAlignment="1">
      <alignment horizontal="center" vertical="center" wrapText="1" shrinkToFit="1"/>
    </xf>
    <xf numFmtId="49" fontId="43" fillId="4" borderId="13" xfId="0" applyNumberFormat="1" applyFont="1" applyFill="1" applyBorder="1" applyAlignment="1">
      <alignment horizontal="center" vertical="center" wrapText="1" shrinkToFit="1"/>
    </xf>
    <xf numFmtId="49" fontId="43" fillId="4" borderId="1" xfId="0" applyNumberFormat="1" applyFont="1" applyFill="1" applyBorder="1" applyAlignment="1">
      <alignment horizontal="center" vertical="center" wrapText="1" shrinkToFit="1"/>
    </xf>
    <xf numFmtId="49" fontId="32" fillId="4" borderId="2" xfId="0" applyNumberFormat="1" applyFont="1" applyFill="1" applyBorder="1" applyAlignment="1">
      <alignment horizontal="center" vertical="center" wrapText="1" shrinkToFit="1"/>
    </xf>
    <xf numFmtId="49" fontId="32" fillId="4" borderId="13" xfId="0" applyNumberFormat="1" applyFont="1" applyFill="1" applyBorder="1" applyAlignment="1">
      <alignment horizontal="center" vertical="center" wrapText="1" shrinkToFit="1"/>
    </xf>
    <xf numFmtId="49" fontId="32" fillId="4" borderId="1" xfId="0" applyNumberFormat="1" applyFont="1" applyFill="1" applyBorder="1" applyAlignment="1">
      <alignment horizontal="center" vertical="center" wrapText="1" shrinkToFit="1"/>
    </xf>
    <xf numFmtId="0" fontId="11" fillId="2" borderId="0" xfId="0" applyFont="1" applyFill="1" applyAlignment="1">
      <alignment horizontal="right"/>
    </xf>
    <xf numFmtId="0" fontId="21" fillId="0" borderId="6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6" xfId="0" applyFont="1" applyBorder="1" applyAlignment="1">
      <alignment horizont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27" fillId="0" borderId="2" xfId="20" applyNumberFormat="1" applyFont="1" applyBorder="1" applyAlignment="1">
      <alignment horizontal="center" wrapText="1"/>
      <protection/>
    </xf>
    <xf numFmtId="49" fontId="27" fillId="0" borderId="13" xfId="20" applyNumberFormat="1" applyFont="1" applyBorder="1" applyAlignment="1">
      <alignment horizontal="center" wrapText="1"/>
      <protection/>
    </xf>
    <xf numFmtId="49" fontId="27" fillId="0" borderId="1" xfId="20" applyNumberFormat="1" applyFont="1" applyBorder="1" applyAlignment="1">
      <alignment horizontal="center" wrapText="1"/>
      <protection/>
    </xf>
    <xf numFmtId="49" fontId="33" fillId="2" borderId="3" xfId="20" applyNumberFormat="1" applyFont="1" applyFill="1" applyBorder="1" applyAlignment="1" applyProtection="1">
      <alignment horizontal="left" vertical="center" wrapText="1"/>
      <protection locked="0"/>
    </xf>
    <xf numFmtId="49" fontId="33" fillId="2" borderId="3" xfId="20" applyNumberFormat="1" applyFont="1" applyFill="1" applyBorder="1" applyAlignment="1">
      <alignment horizontal="left" vertical="center" wrapText="1"/>
      <protection/>
    </xf>
    <xf numFmtId="0" fontId="11" fillId="0" borderId="14" xfId="0" applyFont="1" applyBorder="1" applyAlignment="1">
      <alignment horizontal="right"/>
    </xf>
    <xf numFmtId="0" fontId="31" fillId="0" borderId="15" xfId="20" applyFont="1" applyBorder="1" applyAlignment="1" applyProtection="1">
      <alignment horizontal="center"/>
      <protection locked="0"/>
    </xf>
    <xf numFmtId="0" fontId="31" fillId="0" borderId="16" xfId="20" applyFont="1" applyBorder="1" applyAlignment="1" applyProtection="1">
      <alignment horizontal="center"/>
      <protection locked="0"/>
    </xf>
    <xf numFmtId="0" fontId="31" fillId="0" borderId="17" xfId="20" applyFont="1" applyBorder="1" applyAlignment="1" applyProtection="1">
      <alignment horizontal="center"/>
      <protection locked="0"/>
    </xf>
    <xf numFmtId="49" fontId="43" fillId="0" borderId="3" xfId="20" applyNumberFormat="1" applyFont="1" applyBorder="1" applyAlignment="1">
      <alignment horizontal="center" vertical="center" wrapText="1"/>
      <protection/>
    </xf>
    <xf numFmtId="0" fontId="43" fillId="0" borderId="3" xfId="20" applyFont="1" applyBorder="1" applyAlignment="1" applyProtection="1">
      <alignment horizontal="center" wrapText="1"/>
      <protection locked="0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Pamatformas" xfId="20"/>
    <cellStyle name="Normal_Veidlapa_2008_oktobris_(5.piel)_(2)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6" Type="http://schemas.openxmlformats.org/officeDocument/2006/relationships/calcChain" Target="calcChain.xml" /><Relationship Id="rId7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4" Type="http://schemas.openxmlformats.org/officeDocument/2006/relationships/worksheet" Target="worksheets/sheet12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2" Type="http://schemas.openxmlformats.org/officeDocument/2006/relationships/styles" Target="styles.xml" /><Relationship Id="rId13" Type="http://schemas.openxmlformats.org/officeDocument/2006/relationships/worksheet" Target="worksheets/sheet11.xml" /><Relationship Id="rId4" Type="http://schemas.openxmlformats.org/officeDocument/2006/relationships/worksheet" Target="worksheets/sheet2.xml" /><Relationship Id="rId12" Type="http://schemas.openxmlformats.org/officeDocument/2006/relationships/worksheet" Target="worksheets/sheet10.xml" /><Relationship Id="rId11" Type="http://schemas.openxmlformats.org/officeDocument/2006/relationships/worksheet" Target="worksheets/sheet9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workbookViewId="0" topLeftCell="A1">
      <selection pane="topLeft" activeCell="R22" sqref="R22"/>
    </sheetView>
  </sheetViews>
  <sheetFormatPr defaultRowHeight="15"/>
  <cols>
    <col min="1" max="1" width="49.142857142857146" customWidth="1"/>
    <col min="2" max="2" width="11.142857142857142" bestFit="1" customWidth="1"/>
    <col min="3" max="3" width="16.428571428571427" customWidth="1"/>
  </cols>
  <sheetData>
    <row r="1" spans="1:4" ht="15.75">
      <c r="A1" s="163" t="s">
        <v>75</v>
      </c>
      <c r="B1" s="163"/>
      <c r="C1" s="163"/>
      <c r="D1" s="44"/>
    </row>
    <row r="2" spans="1:3" ht="30" customHeight="1">
      <c r="A2" s="164" t="s">
        <v>76</v>
      </c>
      <c r="B2" s="164"/>
      <c r="C2" s="164"/>
    </row>
    <row r="3" spans="1:3" ht="15">
      <c r="A3" s="164"/>
      <c r="B3" s="164"/>
      <c r="C3" s="164"/>
    </row>
    <row r="5" spans="1:3" ht="31.5">
      <c r="A5" s="165" t="s">
        <v>0</v>
      </c>
      <c r="B5" s="165" t="s">
        <v>1</v>
      </c>
      <c r="C5" s="3" t="s">
        <v>224</v>
      </c>
    </row>
    <row r="6" spans="1:3" ht="15.75">
      <c r="A6" s="166"/>
      <c r="B6" s="166"/>
      <c r="C6" s="19" t="s">
        <v>2</v>
      </c>
    </row>
    <row r="7" spans="1:3" ht="30.95" customHeight="1">
      <c r="A7" s="19" t="s">
        <v>77</v>
      </c>
      <c r="B7" s="34" t="s">
        <v>3</v>
      </c>
      <c r="C7" s="71">
        <v>26420455</v>
      </c>
    </row>
    <row r="8" spans="1:3" ht="15.75">
      <c r="A8" s="45"/>
      <c r="B8" s="45"/>
      <c r="C8" s="45"/>
    </row>
    <row r="9" spans="1:3" ht="15.75">
      <c r="A9" s="33" t="s">
        <v>78</v>
      </c>
      <c r="B9" s="33" t="s">
        <v>79</v>
      </c>
      <c r="C9" s="70">
        <v>9930259</v>
      </c>
    </row>
    <row r="10" spans="1:3" ht="15.75">
      <c r="A10" s="6" t="s">
        <v>80</v>
      </c>
      <c r="B10" s="6" t="s">
        <v>81</v>
      </c>
      <c r="C10" s="30">
        <v>9930259</v>
      </c>
    </row>
    <row r="11" spans="1:3" ht="15.75">
      <c r="A11" s="6"/>
      <c r="B11" s="6"/>
      <c r="C11" s="30"/>
    </row>
    <row r="12" spans="1:3" ht="15.75">
      <c r="A12" s="33" t="s">
        <v>82</v>
      </c>
      <c r="B12" s="33" t="s">
        <v>83</v>
      </c>
      <c r="C12" s="70">
        <v>990000</v>
      </c>
    </row>
    <row r="13" spans="1:3" ht="15.75">
      <c r="A13" s="6" t="s">
        <v>84</v>
      </c>
      <c r="B13" s="46" t="s">
        <v>153</v>
      </c>
      <c r="C13" s="30">
        <v>990000</v>
      </c>
    </row>
    <row r="14" spans="1:3" ht="15.75">
      <c r="A14" s="6" t="s">
        <v>85</v>
      </c>
      <c r="B14" s="46" t="s">
        <v>86</v>
      </c>
      <c r="C14" s="30">
        <v>777177</v>
      </c>
    </row>
    <row r="15" spans="1:3" ht="15.75">
      <c r="A15" s="6" t="s">
        <v>87</v>
      </c>
      <c r="B15" s="46" t="s">
        <v>88</v>
      </c>
      <c r="C15" s="30">
        <v>145248</v>
      </c>
    </row>
    <row r="16" spans="1:3" ht="15.75">
      <c r="A16" s="6" t="s">
        <v>89</v>
      </c>
      <c r="B16" s="46" t="s">
        <v>90</v>
      </c>
      <c r="C16" s="30">
        <v>67575</v>
      </c>
    </row>
    <row r="17" spans="1:3" ht="15.75">
      <c r="A17" s="6"/>
      <c r="B17" s="6"/>
      <c r="C17" s="30"/>
    </row>
    <row r="18" spans="1:3" ht="15.75">
      <c r="A18" s="33" t="s">
        <v>91</v>
      </c>
      <c r="B18" s="33" t="s">
        <v>92</v>
      </c>
      <c r="C18" s="70">
        <v>56520</v>
      </c>
    </row>
    <row r="19" spans="1:3" ht="19.5" customHeight="1">
      <c r="A19" s="6" t="s">
        <v>93</v>
      </c>
      <c r="B19" s="6" t="s">
        <v>94</v>
      </c>
      <c r="C19" s="30">
        <v>11400</v>
      </c>
    </row>
    <row r="20" spans="1:3" ht="36" customHeight="1">
      <c r="A20" s="6" t="s">
        <v>95</v>
      </c>
      <c r="B20" s="6" t="s">
        <v>96</v>
      </c>
      <c r="C20" s="30">
        <v>45120</v>
      </c>
    </row>
    <row r="21" spans="1:3" ht="15.75">
      <c r="A21" s="6"/>
      <c r="B21" s="6"/>
      <c r="C21" s="30"/>
    </row>
    <row r="22" spans="1:3" ht="24.6" customHeight="1">
      <c r="A22" s="33" t="s">
        <v>97</v>
      </c>
      <c r="B22" s="33" t="s">
        <v>98</v>
      </c>
      <c r="C22" s="70">
        <v>2000</v>
      </c>
    </row>
    <row r="23" spans="1:3" ht="36" customHeight="1">
      <c r="A23" s="6" t="s">
        <v>99</v>
      </c>
      <c r="B23" s="6" t="s">
        <v>100</v>
      </c>
      <c r="C23" s="30">
        <v>2000</v>
      </c>
    </row>
    <row r="24" spans="1:3" ht="15.6" customHeight="1">
      <c r="A24" s="6"/>
      <c r="B24" s="6"/>
      <c r="C24" s="30"/>
    </row>
    <row r="25" spans="1:3" ht="31.5">
      <c r="A25" s="33" t="s">
        <v>101</v>
      </c>
      <c r="B25" s="33" t="s">
        <v>102</v>
      </c>
      <c r="C25" s="70">
        <v>26806</v>
      </c>
    </row>
    <row r="26" spans="1:3" ht="36" customHeight="1">
      <c r="A26" s="6" t="s">
        <v>103</v>
      </c>
      <c r="B26" s="6" t="s">
        <v>104</v>
      </c>
      <c r="C26" s="30">
        <v>258</v>
      </c>
    </row>
    <row r="27" spans="1:3" ht="17.25" customHeight="1">
      <c r="A27" s="6" t="s">
        <v>105</v>
      </c>
      <c r="B27" s="6" t="s">
        <v>106</v>
      </c>
      <c r="C27" s="30">
        <v>8018</v>
      </c>
    </row>
    <row r="28" spans="1:3" ht="19.5" customHeight="1">
      <c r="A28" s="6" t="s">
        <v>107</v>
      </c>
      <c r="B28" s="6" t="s">
        <v>108</v>
      </c>
      <c r="C28" s="30">
        <v>18530</v>
      </c>
    </row>
    <row r="29" spans="1:3" ht="15.75">
      <c r="A29" s="6"/>
      <c r="B29" s="6"/>
      <c r="C29" s="30"/>
    </row>
    <row r="30" spans="1:3" ht="17.45" customHeight="1">
      <c r="A30" s="33" t="s">
        <v>109</v>
      </c>
      <c r="B30" s="33" t="s">
        <v>110</v>
      </c>
      <c r="C30" s="70">
        <v>15350</v>
      </c>
    </row>
    <row r="31" spans="1:3" ht="16.9" customHeight="1">
      <c r="A31" s="6" t="s">
        <v>111</v>
      </c>
      <c r="B31" s="6" t="s">
        <v>112</v>
      </c>
      <c r="C31" s="30">
        <v>15350</v>
      </c>
    </row>
    <row r="32" spans="1:3" ht="17.65" customHeight="1">
      <c r="A32" s="6"/>
      <c r="B32" s="6"/>
      <c r="C32" s="30"/>
    </row>
    <row r="33" spans="1:3" ht="21.6" customHeight="1">
      <c r="A33" s="33" t="s">
        <v>113</v>
      </c>
      <c r="B33" s="33" t="s">
        <v>114</v>
      </c>
      <c r="C33" s="70">
        <v>30165</v>
      </c>
    </row>
    <row r="34" spans="1:3" ht="30.6" customHeight="1">
      <c r="A34" s="6" t="s">
        <v>115</v>
      </c>
      <c r="B34" s="6" t="s">
        <v>116</v>
      </c>
      <c r="C34" s="30">
        <v>18515</v>
      </c>
    </row>
    <row r="35" spans="1:3" ht="18" customHeight="1">
      <c r="A35" s="6" t="s">
        <v>117</v>
      </c>
      <c r="B35" s="6" t="s">
        <v>118</v>
      </c>
      <c r="C35" s="30">
        <v>11650</v>
      </c>
    </row>
    <row r="36" spans="1:3" ht="15.75">
      <c r="A36" s="6"/>
      <c r="B36" s="6"/>
      <c r="C36" s="30"/>
    </row>
    <row r="37" spans="1:3" ht="48.75" customHeight="1">
      <c r="A37" s="33" t="s">
        <v>119</v>
      </c>
      <c r="B37" s="33" t="s">
        <v>120</v>
      </c>
      <c r="C37" s="70">
        <v>378162</v>
      </c>
    </row>
    <row r="38" spans="1:3" ht="22.5" customHeight="1">
      <c r="A38" s="6" t="s">
        <v>121</v>
      </c>
      <c r="B38" s="6" t="s">
        <v>122</v>
      </c>
      <c r="C38" s="30">
        <v>29738</v>
      </c>
    </row>
    <row r="39" spans="1:3" ht="25.5" customHeight="1">
      <c r="A39" s="6" t="s">
        <v>123</v>
      </c>
      <c r="B39" s="6" t="s">
        <v>124</v>
      </c>
      <c r="C39" s="30">
        <v>346424</v>
      </c>
    </row>
    <row r="40" spans="1:3" ht="35.25" customHeight="1">
      <c r="A40" s="6" t="s">
        <v>125</v>
      </c>
      <c r="B40" s="6" t="s">
        <v>126</v>
      </c>
      <c r="C40" s="30">
        <v>2000</v>
      </c>
    </row>
    <row r="41" spans="1:3" ht="16.15" customHeight="1">
      <c r="A41" s="6"/>
      <c r="B41" s="6"/>
      <c r="C41" s="30"/>
    </row>
    <row r="42" spans="1:3" ht="53.25" customHeight="1">
      <c r="A42" s="33" t="s">
        <v>127</v>
      </c>
      <c r="B42" s="33" t="s">
        <v>128</v>
      </c>
      <c r="C42" s="70">
        <v>155582</v>
      </c>
    </row>
    <row r="43" spans="1:3" ht="54" customHeight="1">
      <c r="A43" s="6" t="s">
        <v>129</v>
      </c>
      <c r="B43" s="6" t="s">
        <v>130</v>
      </c>
      <c r="C43" s="30">
        <v>155582</v>
      </c>
    </row>
    <row r="44" spans="1:3" ht="16.15" customHeight="1">
      <c r="A44" s="6"/>
      <c r="B44" s="6"/>
      <c r="C44" s="30"/>
    </row>
    <row r="45" spans="1:3" ht="15.75">
      <c r="A45" s="33" t="s">
        <v>131</v>
      </c>
      <c r="B45" s="33" t="s">
        <v>132</v>
      </c>
      <c r="C45" s="70">
        <v>12440316</v>
      </c>
    </row>
    <row r="46" spans="1:3" ht="15.75">
      <c r="A46" s="6" t="s">
        <v>133</v>
      </c>
      <c r="B46" s="6" t="s">
        <v>134</v>
      </c>
      <c r="C46" s="30">
        <v>12440316</v>
      </c>
    </row>
    <row r="47" spans="1:3" ht="15.75">
      <c r="A47" s="6" t="s">
        <v>135</v>
      </c>
      <c r="B47" s="6" t="s">
        <v>136</v>
      </c>
      <c r="C47" s="30">
        <v>5808800</v>
      </c>
    </row>
    <row r="48" spans="1:3" ht="63">
      <c r="A48" s="6" t="s">
        <v>137</v>
      </c>
      <c r="B48" s="6" t="s">
        <v>138</v>
      </c>
      <c r="C48" s="30">
        <v>1807887</v>
      </c>
    </row>
    <row r="49" spans="1:3" ht="31.5">
      <c r="A49" s="6" t="s">
        <v>139</v>
      </c>
      <c r="B49" s="6" t="s">
        <v>140</v>
      </c>
      <c r="C49" s="30">
        <v>4823629</v>
      </c>
    </row>
    <row r="50" spans="1:3" ht="15.75">
      <c r="A50" s="33" t="s">
        <v>141</v>
      </c>
      <c r="B50" s="33" t="s">
        <v>142</v>
      </c>
      <c r="C50" s="70">
        <v>303541</v>
      </c>
    </row>
    <row r="51" spans="1:3" ht="15.75">
      <c r="A51" s="6" t="s">
        <v>143</v>
      </c>
      <c r="B51" s="6" t="s">
        <v>144</v>
      </c>
      <c r="C51" s="30">
        <v>303541</v>
      </c>
    </row>
    <row r="52" spans="1:3" ht="15.75">
      <c r="A52" s="6"/>
      <c r="B52" s="6"/>
      <c r="C52" s="30"/>
    </row>
    <row r="53" spans="1:3" ht="15.75">
      <c r="A53" s="33" t="s">
        <v>145</v>
      </c>
      <c r="B53" s="33" t="s">
        <v>146</v>
      </c>
      <c r="C53" s="70">
        <v>2091754</v>
      </c>
    </row>
    <row r="54" spans="1:3" ht="15.75">
      <c r="A54" s="6" t="s">
        <v>147</v>
      </c>
      <c r="B54" s="6" t="s">
        <v>148</v>
      </c>
      <c r="C54" s="30">
        <v>123241</v>
      </c>
    </row>
    <row r="55" spans="1:3" ht="34.5" customHeight="1">
      <c r="A55" s="6" t="s">
        <v>149</v>
      </c>
      <c r="B55" s="6" t="s">
        <v>150</v>
      </c>
      <c r="C55" s="30">
        <v>1963513</v>
      </c>
    </row>
    <row r="56" spans="1:3" ht="48" customHeight="1">
      <c r="A56" s="6" t="s">
        <v>151</v>
      </c>
      <c r="B56" s="6" t="s">
        <v>152</v>
      </c>
      <c r="C56" s="30">
        <v>5000</v>
      </c>
    </row>
  </sheetData>
  <mergeCells count="4">
    <mergeCell ref="A1:C1"/>
    <mergeCell ref="A2:C3"/>
    <mergeCell ref="A5:A6"/>
    <mergeCell ref="B5:B6"/>
  </mergeCells>
  <pageMargins left="0.7" right="0.7" top="0.75" bottom="0.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8"/>
  <sheetViews>
    <sheetView workbookViewId="0" topLeftCell="A1">
      <selection pane="topLeft" activeCell="G33" sqref="G33"/>
    </sheetView>
  </sheetViews>
  <sheetFormatPr defaultRowHeight="15.75"/>
  <cols>
    <col min="1" max="1" width="65.71428571428571" style="5" bestFit="1" customWidth="1"/>
    <col min="2" max="2" width="19.857142857142858" style="5" customWidth="1"/>
  </cols>
  <sheetData>
    <row r="1" spans="2:2" ht="15.75">
      <c r="B1" s="13" t="s">
        <v>31</v>
      </c>
    </row>
    <row r="2" spans="1:1" ht="15.75">
      <c r="A2" s="67" t="s">
        <v>755</v>
      </c>
    </row>
    <row r="3" spans="1:2" ht="25.5" customHeight="1">
      <c r="A3" s="218" t="s">
        <v>0</v>
      </c>
      <c r="B3" s="97" t="s">
        <v>4</v>
      </c>
    </row>
    <row r="4" spans="1:2" ht="15">
      <c r="A4" s="219"/>
      <c r="B4" s="98" t="s">
        <v>2</v>
      </c>
    </row>
    <row r="5" spans="1:2" ht="15.75">
      <c r="A5" s="8" t="s">
        <v>27</v>
      </c>
      <c r="B5" s="159"/>
    </row>
    <row r="6" spans="1:2" ht="15.75">
      <c r="A6" s="6" t="s">
        <v>5</v>
      </c>
      <c r="B6" s="21">
        <v>18247</v>
      </c>
    </row>
    <row r="7" spans="1:2" ht="15.75">
      <c r="A7" s="6" t="s">
        <v>6</v>
      </c>
      <c r="B7" s="21">
        <v>3530</v>
      </c>
    </row>
    <row r="8" spans="1:2" ht="15.75">
      <c r="A8" s="6" t="s">
        <v>7</v>
      </c>
      <c r="B8" s="21">
        <v>7200</v>
      </c>
    </row>
    <row r="9" spans="1:2" ht="31.5">
      <c r="A9" s="6" t="s">
        <v>8</v>
      </c>
      <c r="B9" s="21">
        <v>2893</v>
      </c>
    </row>
    <row r="10" spans="1:2" ht="31.5">
      <c r="A10" s="6" t="s">
        <v>9</v>
      </c>
      <c r="B10" s="21">
        <v>772288</v>
      </c>
    </row>
    <row r="11" spans="1:2" ht="15.75">
      <c r="A11" s="6" t="s">
        <v>10</v>
      </c>
      <c r="B11" s="21">
        <v>15388</v>
      </c>
    </row>
    <row r="12" spans="1:2" ht="31.5">
      <c r="A12" s="6" t="s">
        <v>11</v>
      </c>
      <c r="B12" s="21">
        <v>24733</v>
      </c>
    </row>
    <row r="13" spans="1:2" ht="15.75">
      <c r="A13" s="6" t="s">
        <v>12</v>
      </c>
      <c r="B13" s="21">
        <v>81081</v>
      </c>
    </row>
    <row r="14" spans="1:2" ht="31.5">
      <c r="A14" s="6" t="s">
        <v>26</v>
      </c>
      <c r="B14" s="21">
        <v>2512</v>
      </c>
    </row>
    <row r="15" spans="1:2" ht="15.75">
      <c r="A15" s="6" t="s">
        <v>13</v>
      </c>
      <c r="B15" s="21">
        <v>892</v>
      </c>
    </row>
    <row r="16" spans="1:2" ht="15.75">
      <c r="A16" s="6" t="s">
        <v>14</v>
      </c>
      <c r="B16" s="21">
        <v>1056</v>
      </c>
    </row>
    <row r="17" spans="1:2" ht="15.75">
      <c r="A17" s="6" t="s">
        <v>15</v>
      </c>
      <c r="B17" s="21">
        <v>1376</v>
      </c>
    </row>
    <row r="18" spans="1:2" ht="15.75">
      <c r="A18" s="6" t="s">
        <v>17</v>
      </c>
      <c r="B18" s="21">
        <v>5665</v>
      </c>
    </row>
    <row r="19" spans="1:2" ht="31.5">
      <c r="A19" s="6" t="s">
        <v>18</v>
      </c>
      <c r="B19" s="21">
        <v>6610</v>
      </c>
    </row>
    <row r="20" spans="1:2" ht="15.75">
      <c r="A20" s="6" t="s">
        <v>19</v>
      </c>
      <c r="B20" s="21">
        <v>1183</v>
      </c>
    </row>
    <row r="21" spans="1:2" ht="31.5">
      <c r="A21" s="6" t="s">
        <v>20</v>
      </c>
      <c r="B21" s="21">
        <v>29925</v>
      </c>
    </row>
    <row r="22" spans="1:2" ht="31.5">
      <c r="A22" s="6" t="s">
        <v>223</v>
      </c>
      <c r="B22" s="21">
        <v>43266</v>
      </c>
    </row>
    <row r="23" spans="1:2" ht="47.25">
      <c r="A23" s="6" t="s">
        <v>21</v>
      </c>
      <c r="B23" s="21">
        <v>31037</v>
      </c>
    </row>
    <row r="24" spans="1:2" ht="31.5">
      <c r="A24" s="6" t="s">
        <v>22</v>
      </c>
      <c r="B24" s="21">
        <v>705</v>
      </c>
    </row>
    <row r="25" spans="1:2" ht="15.75">
      <c r="A25" s="6" t="s">
        <v>23</v>
      </c>
      <c r="B25" s="21">
        <v>223885</v>
      </c>
    </row>
    <row r="26" spans="1:2" ht="31.5">
      <c r="A26" s="6" t="s">
        <v>24</v>
      </c>
      <c r="B26" s="21">
        <v>4029</v>
      </c>
    </row>
    <row r="27" spans="1:2" ht="15.75">
      <c r="A27" s="9" t="s">
        <v>753</v>
      </c>
      <c r="B27" s="68">
        <v>5952</v>
      </c>
    </row>
    <row r="28" spans="1:2" ht="15.75">
      <c r="A28" s="9" t="s">
        <v>25</v>
      </c>
      <c r="B28" s="68">
        <v>413862</v>
      </c>
    </row>
    <row r="29" spans="1:2" ht="15.75">
      <c r="A29" s="16" t="s">
        <v>16</v>
      </c>
      <c r="B29" s="158">
        <v>562351</v>
      </c>
    </row>
    <row r="30" spans="1:2" ht="15.75">
      <c r="A30" s="16" t="s">
        <v>28</v>
      </c>
      <c r="B30" s="158">
        <v>44255</v>
      </c>
    </row>
    <row r="31" spans="1:2" ht="15.75">
      <c r="A31" s="16" t="s">
        <v>976</v>
      </c>
      <c r="B31" s="158">
        <v>22772</v>
      </c>
    </row>
    <row r="32" spans="1:2" ht="15.75">
      <c r="A32" s="15" t="s">
        <v>27</v>
      </c>
      <c r="B32" s="14">
        <f>SUM(B6:B31)</f>
        <v>2326693</v>
      </c>
    </row>
    <row r="33" spans="1:2" ht="15.75">
      <c r="A33" s="66" t="s">
        <v>30</v>
      </c>
      <c r="B33" s="48">
        <v>3295281</v>
      </c>
    </row>
    <row r="34" spans="1:2" ht="15.75">
      <c r="A34" s="66" t="s">
        <v>754</v>
      </c>
      <c r="B34" s="48">
        <f>SUM(B32:B33)</f>
        <v>5621974</v>
      </c>
    </row>
    <row r="35" spans="2:2" ht="15.75">
      <c r="B35" s="12"/>
    </row>
    <row r="36" spans="2:2" ht="15.75">
      <c r="B36" s="12"/>
    </row>
    <row r="37" spans="2:2" ht="15.75">
      <c r="B37" s="12"/>
    </row>
    <row r="38" spans="2:2" ht="15.75">
      <c r="B38" s="10"/>
    </row>
  </sheetData>
  <mergeCells count="1">
    <mergeCell ref="A3:A4"/>
  </mergeCells>
  <pageMargins left="0.75" right="0.75" top="1" bottom="1" header="0.5" footer="0.5"/>
  <pageSetup orientation="portrait" paperSize="9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"/>
  <sheetViews>
    <sheetView workbookViewId="0" topLeftCell="A7">
      <selection pane="topLeft" activeCell="A10" sqref="A10"/>
    </sheetView>
  </sheetViews>
  <sheetFormatPr defaultColWidth="8.854285714285714" defaultRowHeight="15.75"/>
  <cols>
    <col min="1" max="1" width="58.142857142857146" style="5" customWidth="1"/>
    <col min="2" max="2" width="14.714285714285714" style="5" customWidth="1"/>
    <col min="3" max="3" width="13.285714285714286" style="5" customWidth="1"/>
    <col min="4" max="16384" width="8.857142857142858" style="5"/>
  </cols>
  <sheetData>
    <row r="1" spans="1:3" ht="15.75">
      <c r="A1" s="167" t="s">
        <v>32</v>
      </c>
      <c r="B1" s="167"/>
      <c r="C1" s="167"/>
    </row>
    <row r="2" spans="1:3" ht="15.75">
      <c r="A2" s="172" t="s">
        <v>33</v>
      </c>
      <c r="B2" s="172"/>
      <c r="C2" s="172"/>
    </row>
    <row r="3" spans="1:3" ht="15.75">
      <c r="A3" s="172"/>
      <c r="B3" s="172"/>
      <c r="C3" s="172"/>
    </row>
    <row r="4" spans="1:3" ht="15.75">
      <c r="A4" s="220"/>
      <c r="B4" s="220"/>
      <c r="C4" s="220"/>
    </row>
    <row r="5" spans="1:3" ht="15.75">
      <c r="A5" s="16"/>
      <c r="B5" s="221" t="s">
        <v>42</v>
      </c>
      <c r="C5" s="222"/>
    </row>
    <row r="6" spans="1:4" ht="31.5">
      <c r="A6" s="169" t="s">
        <v>0</v>
      </c>
      <c r="B6" s="17" t="s">
        <v>34</v>
      </c>
      <c r="C6" s="18" t="s">
        <v>35</v>
      </c>
      <c r="D6" s="7"/>
    </row>
    <row r="7" spans="1:3" ht="15.75">
      <c r="A7" s="169"/>
      <c r="B7" s="19" t="s">
        <v>2</v>
      </c>
      <c r="C7" s="20" t="s">
        <v>2</v>
      </c>
    </row>
    <row r="8" spans="1:3" ht="15.75">
      <c r="A8" s="170"/>
      <c r="B8" s="215"/>
      <c r="C8" s="171"/>
    </row>
    <row r="9" spans="1:3" ht="40.5" customHeight="1">
      <c r="A9" s="6" t="s">
        <v>44</v>
      </c>
      <c r="B9" s="21">
        <v>428127</v>
      </c>
      <c r="C9" s="22"/>
    </row>
    <row r="10" spans="1:3" ht="44.25" customHeight="1">
      <c r="A10" s="6" t="s">
        <v>47</v>
      </c>
      <c r="B10" s="21">
        <v>563863</v>
      </c>
      <c r="C10" s="22"/>
    </row>
    <row r="11" spans="1:10" ht="31.5">
      <c r="A11" s="23" t="s">
        <v>36</v>
      </c>
      <c r="B11" s="21"/>
      <c r="C11" s="22">
        <v>30176</v>
      </c>
      <c r="J11" s="5" t="s">
        <v>43</v>
      </c>
    </row>
    <row r="12" spans="1:3" ht="47.25">
      <c r="A12" s="25" t="s">
        <v>37</v>
      </c>
      <c r="B12" s="21"/>
      <c r="C12" s="22">
        <v>367222</v>
      </c>
    </row>
    <row r="13" spans="1:3" ht="47.25">
      <c r="A13" s="23" t="s">
        <v>38</v>
      </c>
      <c r="B13" s="21"/>
      <c r="C13" s="22">
        <v>148526</v>
      </c>
    </row>
    <row r="14" spans="1:3" ht="15.75">
      <c r="A14" s="23" t="s">
        <v>45</v>
      </c>
      <c r="B14" s="21">
        <v>954062</v>
      </c>
      <c r="C14" s="24"/>
    </row>
    <row r="15" spans="1:3" ht="47.25">
      <c r="A15" s="23" t="s">
        <v>39</v>
      </c>
      <c r="B15" s="26"/>
      <c r="C15" s="22">
        <v>66230</v>
      </c>
    </row>
    <row r="16" spans="1:3" ht="43.5" customHeight="1">
      <c r="A16" s="27" t="s">
        <v>46</v>
      </c>
      <c r="B16" s="26">
        <v>439128</v>
      </c>
      <c r="C16" s="22"/>
    </row>
    <row r="17" spans="1:3" ht="31.5">
      <c r="A17" s="6" t="s">
        <v>40</v>
      </c>
      <c r="B17" s="28"/>
      <c r="C17" s="22">
        <v>1542864</v>
      </c>
    </row>
    <row r="18" spans="1:3" ht="39.75" customHeight="1">
      <c r="A18" s="29" t="s">
        <v>41</v>
      </c>
      <c r="B18" s="30"/>
      <c r="C18" s="24">
        <v>151292</v>
      </c>
    </row>
    <row r="19" spans="1:3" ht="15.75">
      <c r="A19" s="6"/>
      <c r="B19" s="31">
        <f>SUM(B9:B18)</f>
        <v>2385180</v>
      </c>
      <c r="C19" s="32">
        <f>SUM(C9:C18)</f>
        <v>2306310</v>
      </c>
    </row>
    <row r="20" spans="2:2" ht="15.75">
      <c r="B20" s="11"/>
    </row>
  </sheetData>
  <mergeCells count="6">
    <mergeCell ref="A8:C8"/>
    <mergeCell ref="A1:C1"/>
    <mergeCell ref="A2:C3"/>
    <mergeCell ref="A4:C4"/>
    <mergeCell ref="B5:C5"/>
    <mergeCell ref="A6:A7"/>
  </mergeCells>
  <pageMargins left="0.7" right="0.7" top="0.75" bottom="0.75" header="0.3" footer="0.3"/>
  <pageSetup orientation="portrait" paperSize="9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C8AE21A-51BA-494E-A2F5-CF984A28D176}">
  <dimension ref="A1:L93"/>
  <sheetViews>
    <sheetView tabSelected="1" workbookViewId="0" topLeftCell="A85">
      <selection pane="topLeft" activeCell="A1" sqref="A1:L1"/>
    </sheetView>
  </sheetViews>
  <sheetFormatPr defaultRowHeight="15"/>
  <cols>
    <col min="1" max="1" width="11.285714285714286" customWidth="1"/>
    <col min="2" max="2" width="26.428571428571427" customWidth="1"/>
    <col min="3" max="3" width="11" customWidth="1"/>
    <col min="4" max="4" width="8.714285714285714" customWidth="1"/>
    <col min="5" max="6" width="9" customWidth="1"/>
    <col min="7" max="7" width="9.428571428571429" customWidth="1"/>
    <col min="8" max="8" width="8.571428571428571" customWidth="1"/>
    <col min="9" max="9" width="8.714285714285714" customWidth="1"/>
    <col min="10" max="10" width="8.857142857142858" customWidth="1"/>
    <col min="11" max="11" width="9" customWidth="1"/>
    <col min="12" max="12" width="11.142857142857142" customWidth="1"/>
  </cols>
  <sheetData>
    <row r="1" spans="1:12" ht="15.75">
      <c r="A1" s="228" t="s">
        <v>823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2" spans="1:12" ht="23.45" customHeight="1">
      <c r="A2" s="229" t="s">
        <v>824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1"/>
    </row>
    <row r="3" spans="1:12" ht="15">
      <c r="A3" s="232" t="s">
        <v>825</v>
      </c>
      <c r="B3" s="232" t="s">
        <v>826</v>
      </c>
      <c r="C3" s="232" t="s">
        <v>827</v>
      </c>
      <c r="D3" s="233" t="s">
        <v>828</v>
      </c>
      <c r="E3" s="233"/>
      <c r="F3" s="233"/>
      <c r="G3" s="233"/>
      <c r="H3" s="233"/>
      <c r="I3" s="233"/>
      <c r="J3" s="233"/>
      <c r="K3" s="233"/>
      <c r="L3" s="233"/>
    </row>
    <row r="4" spans="1:12" ht="57" customHeight="1">
      <c r="A4" s="232"/>
      <c r="B4" s="232"/>
      <c r="C4" s="232"/>
      <c r="D4" s="140" t="s">
        <v>829</v>
      </c>
      <c r="E4" s="140" t="s">
        <v>830</v>
      </c>
      <c r="F4" s="140" t="s">
        <v>831</v>
      </c>
      <c r="G4" s="140" t="s">
        <v>832</v>
      </c>
      <c r="H4" s="140" t="s">
        <v>833</v>
      </c>
      <c r="I4" s="140" t="s">
        <v>834</v>
      </c>
      <c r="J4" s="140" t="s">
        <v>947</v>
      </c>
      <c r="K4" s="140" t="s">
        <v>835</v>
      </c>
      <c r="L4" s="140" t="s">
        <v>836</v>
      </c>
    </row>
    <row r="5" spans="1:12" ht="15">
      <c r="A5" s="78" t="s">
        <v>837</v>
      </c>
      <c r="B5" s="78" t="s">
        <v>838</v>
      </c>
      <c r="C5" s="78" t="s">
        <v>839</v>
      </c>
      <c r="D5" s="79">
        <v>1</v>
      </c>
      <c r="E5" s="79">
        <v>2</v>
      </c>
      <c r="F5" s="79">
        <v>3</v>
      </c>
      <c r="G5" s="79">
        <v>4</v>
      </c>
      <c r="H5" s="79">
        <v>5</v>
      </c>
      <c r="I5" s="79">
        <v>6</v>
      </c>
      <c r="J5" s="79">
        <v>7</v>
      </c>
      <c r="K5" s="79">
        <v>8</v>
      </c>
      <c r="L5" s="79">
        <v>9</v>
      </c>
    </row>
    <row r="6" spans="1:12" ht="15">
      <c r="A6" s="223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5"/>
    </row>
    <row r="7" spans="1:12" ht="29.25">
      <c r="A7" s="80" t="s">
        <v>55</v>
      </c>
      <c r="B7" s="81"/>
      <c r="C7" s="81"/>
      <c r="D7" s="82"/>
      <c r="E7" s="82"/>
      <c r="F7" s="82"/>
      <c r="G7" s="82"/>
      <c r="H7" s="82"/>
      <c r="I7" s="82"/>
      <c r="J7" s="82"/>
      <c r="K7" s="82"/>
      <c r="L7" s="82"/>
    </row>
    <row r="8" spans="1:12" ht="63.75">
      <c r="A8" s="141" t="s">
        <v>972</v>
      </c>
      <c r="B8" s="141" t="s">
        <v>973</v>
      </c>
      <c r="C8" s="142" t="s">
        <v>974</v>
      </c>
      <c r="D8" s="143">
        <v>12882</v>
      </c>
      <c r="E8" s="143">
        <v>5725</v>
      </c>
      <c r="F8" s="143">
        <v>0</v>
      </c>
      <c r="G8" s="143">
        <v>0</v>
      </c>
      <c r="H8" s="143">
        <v>0</v>
      </c>
      <c r="I8" s="143">
        <v>0</v>
      </c>
      <c r="J8" s="143">
        <v>0</v>
      </c>
      <c r="K8" s="143">
        <v>0</v>
      </c>
      <c r="L8" s="144">
        <f>SUM(D8:K8)</f>
        <v>18607</v>
      </c>
    </row>
    <row r="9" spans="1:12" ht="63.75">
      <c r="A9" s="141" t="s">
        <v>972</v>
      </c>
      <c r="B9" s="141" t="s">
        <v>975</v>
      </c>
      <c r="C9" s="142" t="s">
        <v>974</v>
      </c>
      <c r="D9" s="143">
        <v>13613</v>
      </c>
      <c r="E9" s="143">
        <v>2871</v>
      </c>
      <c r="F9" s="143">
        <v>0</v>
      </c>
      <c r="G9" s="143">
        <v>0</v>
      </c>
      <c r="H9" s="143">
        <v>0</v>
      </c>
      <c r="I9" s="143">
        <v>0</v>
      </c>
      <c r="J9" s="143">
        <v>0</v>
      </c>
      <c r="K9" s="143">
        <v>0</v>
      </c>
      <c r="L9" s="144">
        <f>SUM(D9:K9)</f>
        <v>16484</v>
      </c>
    </row>
    <row r="10" spans="1:12" ht="47.25" customHeight="1">
      <c r="A10" s="83" t="s">
        <v>840</v>
      </c>
      <c r="B10" s="83" t="s">
        <v>841</v>
      </c>
      <c r="C10" s="84" t="s">
        <v>948</v>
      </c>
      <c r="D10" s="145">
        <v>39558</v>
      </c>
      <c r="E10" s="145">
        <v>39091</v>
      </c>
      <c r="F10" s="145">
        <v>33903</v>
      </c>
      <c r="G10" s="145">
        <v>33031</v>
      </c>
      <c r="H10" s="145">
        <v>32197</v>
      </c>
      <c r="I10" s="145">
        <v>31303</v>
      </c>
      <c r="J10" s="145">
        <v>30441</v>
      </c>
      <c r="K10" s="145">
        <v>263068</v>
      </c>
      <c r="L10" s="146">
        <v>502592</v>
      </c>
    </row>
    <row r="11" spans="1:12" ht="63.75">
      <c r="A11" s="83" t="s">
        <v>840</v>
      </c>
      <c r="B11" s="83" t="s">
        <v>842</v>
      </c>
      <c r="C11" s="84" t="s">
        <v>843</v>
      </c>
      <c r="D11" s="145">
        <v>6882</v>
      </c>
      <c r="E11" s="145">
        <v>6582</v>
      </c>
      <c r="F11" s="145">
        <v>4783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  <c r="L11" s="146">
        <v>18247</v>
      </c>
    </row>
    <row r="12" spans="1:12" ht="57.75" customHeight="1">
      <c r="A12" s="83" t="s">
        <v>840</v>
      </c>
      <c r="B12" s="83" t="s">
        <v>844</v>
      </c>
      <c r="C12" s="84" t="s">
        <v>845</v>
      </c>
      <c r="D12" s="145">
        <v>17589</v>
      </c>
      <c r="E12" s="145">
        <v>17152</v>
      </c>
      <c r="F12" s="145">
        <v>16783</v>
      </c>
      <c r="G12" s="145">
        <v>16414</v>
      </c>
      <c r="H12" s="145">
        <v>16065</v>
      </c>
      <c r="I12" s="145">
        <v>15676</v>
      </c>
      <c r="J12" s="145">
        <v>15309</v>
      </c>
      <c r="K12" s="145">
        <v>200012</v>
      </c>
      <c r="L12" s="146">
        <v>315000</v>
      </c>
    </row>
    <row r="13" spans="1:12" ht="47.25" customHeight="1">
      <c r="A13" s="83" t="s">
        <v>840</v>
      </c>
      <c r="B13" s="83" t="s">
        <v>846</v>
      </c>
      <c r="C13" s="84" t="s">
        <v>847</v>
      </c>
      <c r="D13" s="145">
        <v>15941</v>
      </c>
      <c r="E13" s="145">
        <v>15196</v>
      </c>
      <c r="F13" s="145">
        <v>14720</v>
      </c>
      <c r="G13" s="145">
        <v>14242</v>
      </c>
      <c r="H13" s="145">
        <v>13769</v>
      </c>
      <c r="I13" s="145">
        <v>13286</v>
      </c>
      <c r="J13" s="145">
        <v>12809</v>
      </c>
      <c r="K13" s="145">
        <v>21372</v>
      </c>
      <c r="L13" s="146">
        <v>121335</v>
      </c>
    </row>
    <row r="14" spans="1:12" ht="99.75" customHeight="1">
      <c r="A14" s="83" t="s">
        <v>840</v>
      </c>
      <c r="B14" s="83" t="s">
        <v>848</v>
      </c>
      <c r="C14" s="84" t="s">
        <v>849</v>
      </c>
      <c r="D14" s="145">
        <v>18558</v>
      </c>
      <c r="E14" s="145">
        <v>17784</v>
      </c>
      <c r="F14" s="145">
        <v>17332</v>
      </c>
      <c r="G14" s="145">
        <v>16956</v>
      </c>
      <c r="H14" s="145">
        <v>16599</v>
      </c>
      <c r="I14" s="145">
        <v>16203</v>
      </c>
      <c r="J14" s="145">
        <v>15826</v>
      </c>
      <c r="K14" s="145">
        <v>212089</v>
      </c>
      <c r="L14" s="146">
        <v>331347</v>
      </c>
    </row>
    <row r="15" spans="1:12" ht="49.15" customHeight="1">
      <c r="A15" s="83" t="s">
        <v>840</v>
      </c>
      <c r="B15" s="83" t="s">
        <v>949</v>
      </c>
      <c r="C15" s="84" t="s">
        <v>950</v>
      </c>
      <c r="D15" s="145">
        <v>6000</v>
      </c>
      <c r="E15" s="145">
        <v>5888</v>
      </c>
      <c r="F15" s="145">
        <v>5763</v>
      </c>
      <c r="G15" s="145">
        <v>5638</v>
      </c>
      <c r="H15" s="145">
        <v>5519</v>
      </c>
      <c r="I15" s="145">
        <v>5386</v>
      </c>
      <c r="J15" s="145">
        <v>5261</v>
      </c>
      <c r="K15" s="145">
        <v>70500</v>
      </c>
      <c r="L15" s="146">
        <v>109955</v>
      </c>
    </row>
    <row r="16" spans="1:12" ht="124.5" customHeight="1">
      <c r="A16" s="83" t="s">
        <v>840</v>
      </c>
      <c r="B16" s="83" t="s">
        <v>850</v>
      </c>
      <c r="C16" s="84" t="s">
        <v>950</v>
      </c>
      <c r="D16" s="145">
        <v>23099</v>
      </c>
      <c r="E16" s="145">
        <v>22582</v>
      </c>
      <c r="F16" s="145">
        <v>22106</v>
      </c>
      <c r="G16" s="145">
        <v>21630</v>
      </c>
      <c r="H16" s="145">
        <v>21176</v>
      </c>
      <c r="I16" s="145">
        <v>20673</v>
      </c>
      <c r="J16" s="145">
        <v>19665</v>
      </c>
      <c r="K16" s="145">
        <v>274610</v>
      </c>
      <c r="L16" s="146">
        <v>425541</v>
      </c>
    </row>
    <row r="17" spans="1:12" ht="76.5">
      <c r="A17" s="83" t="s">
        <v>840</v>
      </c>
      <c r="B17" s="83" t="s">
        <v>851</v>
      </c>
      <c r="C17" s="84" t="s">
        <v>951</v>
      </c>
      <c r="D17" s="145">
        <v>52359</v>
      </c>
      <c r="E17" s="145">
        <v>51807</v>
      </c>
      <c r="F17" s="145">
        <v>50714</v>
      </c>
      <c r="G17" s="145">
        <v>49620</v>
      </c>
      <c r="H17" s="145">
        <v>48583</v>
      </c>
      <c r="I17" s="145">
        <v>47428</v>
      </c>
      <c r="J17" s="145">
        <v>46333</v>
      </c>
      <c r="K17" s="145">
        <v>628734</v>
      </c>
      <c r="L17" s="146">
        <v>975578</v>
      </c>
    </row>
    <row r="18" spans="1:12" ht="51">
      <c r="A18" s="83" t="s">
        <v>840</v>
      </c>
      <c r="B18" s="83" t="s">
        <v>852</v>
      </c>
      <c r="C18" s="84" t="s">
        <v>952</v>
      </c>
      <c r="D18" s="145">
        <v>20096</v>
      </c>
      <c r="E18" s="145">
        <v>19522</v>
      </c>
      <c r="F18" s="145">
        <v>19112</v>
      </c>
      <c r="G18" s="145">
        <v>18701</v>
      </c>
      <c r="H18" s="145">
        <v>18312</v>
      </c>
      <c r="I18" s="145">
        <v>17880</v>
      </c>
      <c r="J18" s="145">
        <v>17468</v>
      </c>
      <c r="K18" s="145">
        <v>239991</v>
      </c>
      <c r="L18" s="146">
        <v>371082</v>
      </c>
    </row>
    <row r="19" spans="1:12" ht="63.75">
      <c r="A19" s="83" t="s">
        <v>840</v>
      </c>
      <c r="B19" s="83" t="s">
        <v>853</v>
      </c>
      <c r="C19" s="84" t="s">
        <v>854</v>
      </c>
      <c r="D19" s="145">
        <v>20390</v>
      </c>
      <c r="E19" s="145">
        <v>19397</v>
      </c>
      <c r="F19" s="145">
        <v>18989</v>
      </c>
      <c r="G19" s="145">
        <v>18581</v>
      </c>
      <c r="H19" s="145">
        <v>18195</v>
      </c>
      <c r="I19" s="145">
        <v>17764</v>
      </c>
      <c r="J19" s="145">
        <v>17356</v>
      </c>
      <c r="K19" s="145">
        <v>238449</v>
      </c>
      <c r="L19" s="146">
        <v>369121</v>
      </c>
    </row>
    <row r="20" spans="1:12" ht="63.75">
      <c r="A20" s="83" t="s">
        <v>840</v>
      </c>
      <c r="B20" s="83" t="s">
        <v>855</v>
      </c>
      <c r="C20" s="84" t="s">
        <v>953</v>
      </c>
      <c r="D20" s="145">
        <v>7255</v>
      </c>
      <c r="E20" s="145">
        <v>6903</v>
      </c>
      <c r="F20" s="145">
        <v>6656</v>
      </c>
      <c r="G20" s="145">
        <v>6407</v>
      </c>
      <c r="H20" s="145">
        <v>4656</v>
      </c>
      <c r="I20" s="145">
        <v>0</v>
      </c>
      <c r="J20" s="145">
        <v>0</v>
      </c>
      <c r="K20" s="145">
        <v>0</v>
      </c>
      <c r="L20" s="146">
        <v>31877</v>
      </c>
    </row>
    <row r="21" spans="1:12" ht="63.75">
      <c r="A21" s="83" t="s">
        <v>840</v>
      </c>
      <c r="B21" s="83" t="s">
        <v>856</v>
      </c>
      <c r="C21" s="84" t="s">
        <v>857</v>
      </c>
      <c r="D21" s="145">
        <v>35050</v>
      </c>
      <c r="E21" s="145">
        <v>34581</v>
      </c>
      <c r="F21" s="145">
        <v>33865</v>
      </c>
      <c r="G21" s="145">
        <v>33148</v>
      </c>
      <c r="H21" s="145">
        <v>32472</v>
      </c>
      <c r="I21" s="145">
        <v>31715</v>
      </c>
      <c r="J21" s="145">
        <v>31001</v>
      </c>
      <c r="K21" s="145">
        <v>441355</v>
      </c>
      <c r="L21" s="146">
        <v>673187</v>
      </c>
    </row>
    <row r="22" spans="1:12" ht="63.75">
      <c r="A22" s="83" t="s">
        <v>840</v>
      </c>
      <c r="B22" s="83" t="s">
        <v>858</v>
      </c>
      <c r="C22" s="84" t="s">
        <v>857</v>
      </c>
      <c r="D22" s="145">
        <v>12975</v>
      </c>
      <c r="E22" s="145">
        <v>12801</v>
      </c>
      <c r="F22" s="145">
        <v>12537</v>
      </c>
      <c r="G22" s="145">
        <v>12272</v>
      </c>
      <c r="H22" s="145">
        <v>12022</v>
      </c>
      <c r="I22" s="145">
        <v>11740</v>
      </c>
      <c r="J22" s="145">
        <v>10177</v>
      </c>
      <c r="K22" s="145">
        <v>164718</v>
      </c>
      <c r="L22" s="146">
        <v>249242</v>
      </c>
    </row>
    <row r="23" spans="1:12" ht="25.5">
      <c r="A23" s="83" t="s">
        <v>840</v>
      </c>
      <c r="B23" s="83" t="s">
        <v>859</v>
      </c>
      <c r="C23" s="84" t="s">
        <v>860</v>
      </c>
      <c r="D23" s="145">
        <v>524863</v>
      </c>
      <c r="E23" s="145">
        <v>464311</v>
      </c>
      <c r="F23" s="145">
        <v>438457</v>
      </c>
      <c r="G23" s="145">
        <v>423956</v>
      </c>
      <c r="H23" s="145">
        <v>330670</v>
      </c>
      <c r="I23" s="145">
        <v>214392</v>
      </c>
      <c r="J23" s="145">
        <v>152655</v>
      </c>
      <c r="K23" s="145">
        <v>1160794</v>
      </c>
      <c r="L23" s="146">
        <v>3710098</v>
      </c>
    </row>
    <row r="24" spans="1:12" ht="25.5">
      <c r="A24" s="83" t="s">
        <v>840</v>
      </c>
      <c r="B24" s="83" t="s">
        <v>861</v>
      </c>
      <c r="C24" s="84" t="s">
        <v>862</v>
      </c>
      <c r="D24" s="145">
        <v>15320</v>
      </c>
      <c r="E24" s="145">
        <v>14575</v>
      </c>
      <c r="F24" s="145">
        <v>14276</v>
      </c>
      <c r="G24" s="145">
        <v>13975</v>
      </c>
      <c r="H24" s="145">
        <v>13693</v>
      </c>
      <c r="I24" s="145">
        <v>13374</v>
      </c>
      <c r="J24" s="145">
        <v>13074</v>
      </c>
      <c r="K24" s="145">
        <v>188330</v>
      </c>
      <c r="L24" s="146">
        <v>286617</v>
      </c>
    </row>
    <row r="25" spans="1:12" ht="63.75">
      <c r="A25" s="83" t="s">
        <v>840</v>
      </c>
      <c r="B25" s="83" t="s">
        <v>863</v>
      </c>
      <c r="C25" s="84" t="s">
        <v>862</v>
      </c>
      <c r="D25" s="145">
        <v>35124</v>
      </c>
      <c r="E25" s="145">
        <v>33419</v>
      </c>
      <c r="F25" s="145">
        <v>32731</v>
      </c>
      <c r="G25" s="145">
        <v>32043</v>
      </c>
      <c r="H25" s="145">
        <v>31394</v>
      </c>
      <c r="I25" s="145">
        <v>30665</v>
      </c>
      <c r="J25" s="145">
        <v>29978</v>
      </c>
      <c r="K25" s="145">
        <v>431752</v>
      </c>
      <c r="L25" s="146">
        <v>657106</v>
      </c>
    </row>
    <row r="26" spans="1:12" ht="63.75">
      <c r="A26" s="83" t="s">
        <v>840</v>
      </c>
      <c r="B26" s="83" t="s">
        <v>864</v>
      </c>
      <c r="C26" s="84" t="s">
        <v>865</v>
      </c>
      <c r="D26" s="145">
        <v>6278</v>
      </c>
      <c r="E26" s="145">
        <v>5938</v>
      </c>
      <c r="F26" s="145">
        <v>5817</v>
      </c>
      <c r="G26" s="145">
        <v>4991</v>
      </c>
      <c r="H26" s="145">
        <v>5580</v>
      </c>
      <c r="I26" s="145">
        <v>5451</v>
      </c>
      <c r="J26" s="145">
        <v>5330</v>
      </c>
      <c r="K26" s="145">
        <v>78371</v>
      </c>
      <c r="L26" s="146">
        <v>117756</v>
      </c>
    </row>
    <row r="27" spans="1:12" ht="51">
      <c r="A27" s="83" t="s">
        <v>840</v>
      </c>
      <c r="B27" s="83" t="s">
        <v>866</v>
      </c>
      <c r="C27" s="84" t="s">
        <v>865</v>
      </c>
      <c r="D27" s="145">
        <v>1588</v>
      </c>
      <c r="E27" s="145">
        <v>1520</v>
      </c>
      <c r="F27" s="145">
        <v>3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  <c r="L27" s="146">
        <v>3111</v>
      </c>
    </row>
    <row r="28" spans="1:12" ht="63.75">
      <c r="A28" s="83" t="s">
        <v>840</v>
      </c>
      <c r="B28" s="83" t="s">
        <v>867</v>
      </c>
      <c r="C28" s="84" t="s">
        <v>865</v>
      </c>
      <c r="D28" s="145">
        <v>14176</v>
      </c>
      <c r="E28" s="145">
        <v>13409</v>
      </c>
      <c r="F28" s="145">
        <v>13249</v>
      </c>
      <c r="G28" s="145">
        <v>12860</v>
      </c>
      <c r="H28" s="145">
        <v>12602</v>
      </c>
      <c r="I28" s="145">
        <v>12312</v>
      </c>
      <c r="J28" s="145">
        <v>12037</v>
      </c>
      <c r="K28" s="145">
        <v>175224</v>
      </c>
      <c r="L28" s="146">
        <v>265869</v>
      </c>
    </row>
    <row r="29" spans="1:12" ht="39.6" customHeight="1">
      <c r="A29" s="83" t="s">
        <v>840</v>
      </c>
      <c r="B29" s="83" t="s">
        <v>868</v>
      </c>
      <c r="C29" s="84" t="s">
        <v>869</v>
      </c>
      <c r="D29" s="145">
        <v>39079</v>
      </c>
      <c r="E29" s="145">
        <v>37046</v>
      </c>
      <c r="F29" s="145">
        <v>35764</v>
      </c>
      <c r="G29" s="145">
        <v>34997</v>
      </c>
      <c r="H29" s="145">
        <v>34002</v>
      </c>
      <c r="I29" s="145">
        <v>32945</v>
      </c>
      <c r="J29" s="145">
        <v>31919</v>
      </c>
      <c r="K29" s="145">
        <v>245965</v>
      </c>
      <c r="L29" s="146">
        <v>491717</v>
      </c>
    </row>
    <row r="30" spans="1:12" ht="65.25" customHeight="1">
      <c r="A30" s="83" t="s">
        <v>840</v>
      </c>
      <c r="B30" s="83" t="s">
        <v>870</v>
      </c>
      <c r="C30" s="84" t="s">
        <v>871</v>
      </c>
      <c r="D30" s="145">
        <v>44627</v>
      </c>
      <c r="E30" s="145">
        <v>42530</v>
      </c>
      <c r="F30" s="145">
        <v>41266</v>
      </c>
      <c r="G30" s="145">
        <v>40406</v>
      </c>
      <c r="H30" s="145">
        <v>39593</v>
      </c>
      <c r="I30" s="145">
        <v>38687</v>
      </c>
      <c r="J30" s="145">
        <v>37829</v>
      </c>
      <c r="K30" s="145">
        <v>546188</v>
      </c>
      <c r="L30" s="146">
        <v>831126</v>
      </c>
    </row>
    <row r="31" spans="1:12" ht="63.75">
      <c r="A31" s="83" t="s">
        <v>840</v>
      </c>
      <c r="B31" s="83" t="s">
        <v>870</v>
      </c>
      <c r="C31" s="84" t="s">
        <v>871</v>
      </c>
      <c r="D31" s="145">
        <v>126760</v>
      </c>
      <c r="E31" s="145">
        <v>120853</v>
      </c>
      <c r="F31" s="145">
        <v>117042</v>
      </c>
      <c r="G31" s="145">
        <v>100634</v>
      </c>
      <c r="H31" s="145">
        <v>111568</v>
      </c>
      <c r="I31" s="145">
        <v>108626</v>
      </c>
      <c r="J31" s="145">
        <v>105825</v>
      </c>
      <c r="K31" s="145">
        <v>1295355</v>
      </c>
      <c r="L31" s="146">
        <v>2086663</v>
      </c>
    </row>
    <row r="32" spans="1:12" ht="63.75">
      <c r="A32" s="83" t="s">
        <v>840</v>
      </c>
      <c r="B32" s="83" t="s">
        <v>872</v>
      </c>
      <c r="C32" s="84" t="s">
        <v>873</v>
      </c>
      <c r="D32" s="145">
        <v>9341</v>
      </c>
      <c r="E32" s="145">
        <v>6992</v>
      </c>
      <c r="F32" s="145">
        <v>0</v>
      </c>
      <c r="G32" s="145">
        <v>0</v>
      </c>
      <c r="H32" s="145">
        <v>0</v>
      </c>
      <c r="I32" s="145">
        <v>0</v>
      </c>
      <c r="J32" s="145">
        <v>0</v>
      </c>
      <c r="K32" s="145">
        <v>0</v>
      </c>
      <c r="L32" s="146">
        <v>16333</v>
      </c>
    </row>
    <row r="33" spans="1:12" ht="63.75">
      <c r="A33" s="83" t="s">
        <v>840</v>
      </c>
      <c r="B33" s="83" t="s">
        <v>874</v>
      </c>
      <c r="C33" s="84" t="s">
        <v>875</v>
      </c>
      <c r="D33" s="145">
        <v>33030</v>
      </c>
      <c r="E33" s="145">
        <v>31845</v>
      </c>
      <c r="F33" s="145">
        <v>30807</v>
      </c>
      <c r="G33" s="145">
        <v>29776</v>
      </c>
      <c r="H33" s="145">
        <v>28739</v>
      </c>
      <c r="I33" s="145">
        <v>27698</v>
      </c>
      <c r="J33" s="145">
        <v>26667</v>
      </c>
      <c r="K33" s="145">
        <v>6119</v>
      </c>
      <c r="L33" s="146">
        <v>214681</v>
      </c>
    </row>
    <row r="34" spans="1:12" ht="76.5">
      <c r="A34" s="83" t="s">
        <v>840</v>
      </c>
      <c r="B34" s="83" t="s">
        <v>876</v>
      </c>
      <c r="C34" s="84" t="s">
        <v>954</v>
      </c>
      <c r="D34" s="145">
        <v>15290</v>
      </c>
      <c r="E34" s="145">
        <v>14962</v>
      </c>
      <c r="F34" s="145">
        <v>14591</v>
      </c>
      <c r="G34" s="145">
        <v>14052</v>
      </c>
      <c r="H34" s="145">
        <v>13704</v>
      </c>
      <c r="I34" s="145">
        <v>13330</v>
      </c>
      <c r="J34" s="145">
        <v>12970</v>
      </c>
      <c r="K34" s="145">
        <v>112603</v>
      </c>
      <c r="L34" s="146">
        <v>211502</v>
      </c>
    </row>
    <row r="35" spans="1:12" ht="102">
      <c r="A35" s="83" t="s">
        <v>840</v>
      </c>
      <c r="B35" s="83" t="s">
        <v>877</v>
      </c>
      <c r="C35" s="84" t="s">
        <v>878</v>
      </c>
      <c r="D35" s="145">
        <v>42590</v>
      </c>
      <c r="E35" s="145">
        <v>41754</v>
      </c>
      <c r="F35" s="145">
        <v>40806</v>
      </c>
      <c r="G35" s="145">
        <v>39858</v>
      </c>
      <c r="H35" s="145">
        <v>38942</v>
      </c>
      <c r="I35" s="145">
        <v>37960</v>
      </c>
      <c r="J35" s="145">
        <v>36890</v>
      </c>
      <c r="K35" s="145">
        <v>97909</v>
      </c>
      <c r="L35" s="146">
        <v>376709</v>
      </c>
    </row>
    <row r="36" spans="1:12" ht="51">
      <c r="A36" s="83" t="s">
        <v>840</v>
      </c>
      <c r="B36" s="83" t="s">
        <v>879</v>
      </c>
      <c r="C36" s="84" t="s">
        <v>880</v>
      </c>
      <c r="D36" s="145">
        <v>17784</v>
      </c>
      <c r="E36" s="145">
        <v>16941</v>
      </c>
      <c r="F36" s="145">
        <v>16253</v>
      </c>
      <c r="G36" s="145">
        <v>15083</v>
      </c>
      <c r="H36" s="145">
        <v>14875</v>
      </c>
      <c r="I36" s="145">
        <v>8203</v>
      </c>
      <c r="J36" s="145">
        <v>0</v>
      </c>
      <c r="K36" s="145">
        <v>0</v>
      </c>
      <c r="L36" s="146">
        <v>89139</v>
      </c>
    </row>
    <row r="37" spans="1:12" ht="25.5">
      <c r="A37" s="83" t="s">
        <v>840</v>
      </c>
      <c r="B37" s="83" t="s">
        <v>881</v>
      </c>
      <c r="C37" s="84" t="s">
        <v>880</v>
      </c>
      <c r="D37" s="145">
        <v>29382</v>
      </c>
      <c r="E37" s="145">
        <v>27873</v>
      </c>
      <c r="F37" s="145">
        <v>27196</v>
      </c>
      <c r="G37" s="145">
        <v>26517</v>
      </c>
      <c r="H37" s="145">
        <v>25862</v>
      </c>
      <c r="I37" s="145">
        <v>25158</v>
      </c>
      <c r="J37" s="145">
        <v>24480</v>
      </c>
      <c r="K37" s="145">
        <v>217878</v>
      </c>
      <c r="L37" s="146">
        <v>404346</v>
      </c>
    </row>
    <row r="38" spans="1:12" ht="82.9" customHeight="1">
      <c r="A38" s="83" t="s">
        <v>840</v>
      </c>
      <c r="B38" s="83" t="s">
        <v>882</v>
      </c>
      <c r="C38" s="84" t="s">
        <v>883</v>
      </c>
      <c r="D38" s="145">
        <v>14280</v>
      </c>
      <c r="E38" s="145">
        <v>3433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  <c r="L38" s="146">
        <v>17713</v>
      </c>
    </row>
    <row r="39" spans="1:12" ht="89.25" customHeight="1">
      <c r="A39" s="83" t="s">
        <v>840</v>
      </c>
      <c r="B39" s="83" t="s">
        <v>955</v>
      </c>
      <c r="C39" s="84" t="s">
        <v>884</v>
      </c>
      <c r="D39" s="145">
        <v>33317</v>
      </c>
      <c r="E39" s="145">
        <v>37584</v>
      </c>
      <c r="F39" s="145">
        <v>36582</v>
      </c>
      <c r="G39" s="145">
        <v>35574</v>
      </c>
      <c r="H39" s="145">
        <v>34593</v>
      </c>
      <c r="I39" s="145">
        <v>33557</v>
      </c>
      <c r="J39" s="145">
        <v>32550</v>
      </c>
      <c r="K39" s="145">
        <v>212388</v>
      </c>
      <c r="L39" s="146">
        <v>456145</v>
      </c>
    </row>
    <row r="40" spans="1:12" ht="51">
      <c r="A40" s="83" t="s">
        <v>840</v>
      </c>
      <c r="B40" s="83" t="s">
        <v>885</v>
      </c>
      <c r="C40" s="84" t="s">
        <v>886</v>
      </c>
      <c r="D40" s="145">
        <v>8425</v>
      </c>
      <c r="E40" s="145">
        <v>4091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  <c r="L40" s="146">
        <f>SUM(D40:K40)</f>
        <v>12516</v>
      </c>
    </row>
    <row r="41" spans="1:12" ht="76.5">
      <c r="A41" s="83" t="s">
        <v>840</v>
      </c>
      <c r="B41" s="83" t="s">
        <v>887</v>
      </c>
      <c r="C41" s="84" t="s">
        <v>888</v>
      </c>
      <c r="D41" s="145">
        <v>39036</v>
      </c>
      <c r="E41" s="145">
        <v>36667</v>
      </c>
      <c r="F41" s="145">
        <v>35869</v>
      </c>
      <c r="G41" s="145">
        <v>35069</v>
      </c>
      <c r="H41" s="145">
        <v>34321</v>
      </c>
      <c r="I41" s="145">
        <v>33470</v>
      </c>
      <c r="J41" s="145">
        <v>32671</v>
      </c>
      <c r="K41" s="145">
        <v>494406</v>
      </c>
      <c r="L41" s="146">
        <v>741509</v>
      </c>
    </row>
    <row r="42" spans="1:12" ht="51">
      <c r="A42" s="83" t="s">
        <v>840</v>
      </c>
      <c r="B42" s="83" t="s">
        <v>885</v>
      </c>
      <c r="C42" s="84" t="s">
        <v>889</v>
      </c>
      <c r="D42" s="145">
        <v>5450</v>
      </c>
      <c r="E42" s="145">
        <v>5263</v>
      </c>
      <c r="F42" s="145">
        <v>5252</v>
      </c>
      <c r="G42" s="145">
        <v>4729</v>
      </c>
      <c r="H42" s="145">
        <v>4759</v>
      </c>
      <c r="I42" s="145">
        <v>4551</v>
      </c>
      <c r="J42" s="145">
        <v>2211</v>
      </c>
      <c r="K42" s="145">
        <v>0</v>
      </c>
      <c r="L42" s="146">
        <f>SUM(D42:K42)</f>
        <v>32215</v>
      </c>
    </row>
    <row r="43" spans="1:12" ht="51">
      <c r="A43" s="83" t="s">
        <v>840</v>
      </c>
      <c r="B43" s="83" t="s">
        <v>890</v>
      </c>
      <c r="C43" s="84" t="s">
        <v>891</v>
      </c>
      <c r="D43" s="145">
        <v>2833</v>
      </c>
      <c r="E43" s="145">
        <v>1379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5">
        <v>0</v>
      </c>
      <c r="L43" s="146">
        <f>SUM(D43:K43)</f>
        <v>4212</v>
      </c>
    </row>
    <row r="44" spans="1:12" ht="25.5">
      <c r="A44" s="83" t="s">
        <v>840</v>
      </c>
      <c r="B44" s="83" t="s">
        <v>892</v>
      </c>
      <c r="C44" s="84" t="s">
        <v>925</v>
      </c>
      <c r="D44" s="145">
        <v>21104</v>
      </c>
      <c r="E44" s="145">
        <v>20095</v>
      </c>
      <c r="F44" s="145">
        <v>19550</v>
      </c>
      <c r="G44" s="145">
        <v>19003</v>
      </c>
      <c r="H44" s="145">
        <v>18472</v>
      </c>
      <c r="I44" s="145">
        <v>17911</v>
      </c>
      <c r="J44" s="145">
        <v>17366</v>
      </c>
      <c r="K44" s="145">
        <v>103231</v>
      </c>
      <c r="L44" s="146">
        <v>236732</v>
      </c>
    </row>
    <row r="45" spans="1:12" ht="38.25">
      <c r="A45" s="83" t="s">
        <v>840</v>
      </c>
      <c r="B45" s="83" t="s">
        <v>893</v>
      </c>
      <c r="C45" s="84" t="s">
        <v>956</v>
      </c>
      <c r="D45" s="145">
        <v>3013</v>
      </c>
      <c r="E45" s="145">
        <v>1463</v>
      </c>
      <c r="F45" s="145"/>
      <c r="G45" s="145">
        <v>0</v>
      </c>
      <c r="H45" s="145">
        <v>0</v>
      </c>
      <c r="I45" s="145">
        <v>0</v>
      </c>
      <c r="J45" s="145">
        <v>0</v>
      </c>
      <c r="K45" s="145">
        <v>0</v>
      </c>
      <c r="L45" s="146">
        <v>4476</v>
      </c>
    </row>
    <row r="46" spans="1:12" ht="38.25">
      <c r="A46" s="83" t="s">
        <v>840</v>
      </c>
      <c r="B46" s="83" t="s">
        <v>894</v>
      </c>
      <c r="C46" s="84" t="s">
        <v>895</v>
      </c>
      <c r="D46" s="145">
        <v>26029</v>
      </c>
      <c r="E46" s="145">
        <v>24693</v>
      </c>
      <c r="F46" s="145">
        <v>24041</v>
      </c>
      <c r="G46" s="145">
        <v>23388</v>
      </c>
      <c r="H46" s="145">
        <v>22753</v>
      </c>
      <c r="I46" s="145">
        <v>22082</v>
      </c>
      <c r="J46" s="145">
        <v>21427</v>
      </c>
      <c r="K46" s="145">
        <v>144319</v>
      </c>
      <c r="L46" s="146">
        <v>308732</v>
      </c>
    </row>
    <row r="47" spans="1:12" ht="25.5">
      <c r="A47" s="83" t="s">
        <v>840</v>
      </c>
      <c r="B47" s="83" t="s">
        <v>896</v>
      </c>
      <c r="C47" s="84" t="s">
        <v>897</v>
      </c>
      <c r="D47" s="145">
        <v>2264</v>
      </c>
      <c r="E47" s="145">
        <v>2128</v>
      </c>
      <c r="F47" s="145">
        <v>2072</v>
      </c>
      <c r="G47" s="145">
        <v>2015</v>
      </c>
      <c r="H47" s="145">
        <v>1962</v>
      </c>
      <c r="I47" s="145">
        <v>1904</v>
      </c>
      <c r="J47" s="145">
        <v>1848</v>
      </c>
      <c r="K47" s="145">
        <v>12447</v>
      </c>
      <c r="L47" s="146">
        <v>26640</v>
      </c>
    </row>
    <row r="48" spans="1:12" ht="63.75">
      <c r="A48" s="83" t="s">
        <v>840</v>
      </c>
      <c r="B48" s="83" t="s">
        <v>898</v>
      </c>
      <c r="C48" s="84" t="s">
        <v>899</v>
      </c>
      <c r="D48" s="145">
        <v>32847</v>
      </c>
      <c r="E48" s="145">
        <v>31962</v>
      </c>
      <c r="F48" s="145">
        <v>30889</v>
      </c>
      <c r="G48" s="145">
        <v>29811</v>
      </c>
      <c r="H48" s="145">
        <v>28754</v>
      </c>
      <c r="I48" s="145">
        <v>27658</v>
      </c>
      <c r="J48" s="145">
        <v>26581</v>
      </c>
      <c r="K48" s="145">
        <v>100377</v>
      </c>
      <c r="L48" s="146">
        <v>308879</v>
      </c>
    </row>
    <row r="49" spans="1:12" ht="51">
      <c r="A49" s="83" t="s">
        <v>840</v>
      </c>
      <c r="B49" s="83" t="s">
        <v>900</v>
      </c>
      <c r="C49" s="84" t="s">
        <v>899</v>
      </c>
      <c r="D49" s="145">
        <v>13991</v>
      </c>
      <c r="E49" s="145">
        <v>13732</v>
      </c>
      <c r="F49" s="145">
        <v>13364</v>
      </c>
      <c r="G49" s="145">
        <v>12999</v>
      </c>
      <c r="H49" s="145">
        <v>12642</v>
      </c>
      <c r="I49" s="145">
        <v>12263</v>
      </c>
      <c r="J49" s="145">
        <v>11893</v>
      </c>
      <c r="K49" s="145">
        <v>91961</v>
      </c>
      <c r="L49" s="146">
        <v>182845</v>
      </c>
    </row>
    <row r="50" spans="1:12" ht="25.5">
      <c r="A50" s="83" t="s">
        <v>840</v>
      </c>
      <c r="B50" s="83" t="s">
        <v>901</v>
      </c>
      <c r="C50" s="84" t="s">
        <v>902</v>
      </c>
      <c r="D50" s="145">
        <v>21720</v>
      </c>
      <c r="E50" s="145">
        <v>20765</v>
      </c>
      <c r="F50" s="145">
        <v>20088</v>
      </c>
      <c r="G50" s="145">
        <v>18999</v>
      </c>
      <c r="H50" s="145">
        <v>18877</v>
      </c>
      <c r="I50" s="145">
        <v>18258</v>
      </c>
      <c r="J50" s="145">
        <v>17645</v>
      </c>
      <c r="K50" s="145">
        <v>79022</v>
      </c>
      <c r="L50" s="146">
        <v>215374</v>
      </c>
    </row>
    <row r="51" spans="1:12" ht="25.5">
      <c r="A51" s="83" t="s">
        <v>840</v>
      </c>
      <c r="B51" s="83" t="s">
        <v>903</v>
      </c>
      <c r="C51" s="84" t="s">
        <v>904</v>
      </c>
      <c r="D51" s="145">
        <v>14067</v>
      </c>
      <c r="E51" s="145">
        <v>13300</v>
      </c>
      <c r="F51" s="145">
        <v>12924</v>
      </c>
      <c r="G51" s="145">
        <v>12548</v>
      </c>
      <c r="H51" s="145">
        <v>12179</v>
      </c>
      <c r="I51" s="145">
        <v>11794</v>
      </c>
      <c r="J51" s="145">
        <v>11418</v>
      </c>
      <c r="K51" s="145">
        <v>55708</v>
      </c>
      <c r="L51" s="146">
        <v>143938</v>
      </c>
    </row>
    <row r="52" spans="1:12" ht="25.5">
      <c r="A52" s="83" t="s">
        <v>840</v>
      </c>
      <c r="B52" s="83" t="s">
        <v>905</v>
      </c>
      <c r="C52" s="84" t="s">
        <v>906</v>
      </c>
      <c r="D52" s="145">
        <v>12293</v>
      </c>
      <c r="E52" s="145">
        <v>11873</v>
      </c>
      <c r="F52" s="145">
        <v>11508</v>
      </c>
      <c r="G52" s="145">
        <v>11143</v>
      </c>
      <c r="H52" s="145">
        <v>10783</v>
      </c>
      <c r="I52" s="145">
        <v>10413</v>
      </c>
      <c r="J52" s="145">
        <v>9707</v>
      </c>
      <c r="K52" s="145">
        <v>23974</v>
      </c>
      <c r="L52" s="146">
        <v>101694</v>
      </c>
    </row>
    <row r="53" spans="1:12" ht="25.5">
      <c r="A53" s="83" t="s">
        <v>840</v>
      </c>
      <c r="B53" s="83" t="s">
        <v>907</v>
      </c>
      <c r="C53" s="84" t="s">
        <v>908</v>
      </c>
      <c r="D53" s="145">
        <v>2263</v>
      </c>
      <c r="E53" s="145">
        <v>2128</v>
      </c>
      <c r="F53" s="145">
        <v>2072</v>
      </c>
      <c r="G53" s="145">
        <v>2014</v>
      </c>
      <c r="H53" s="145">
        <v>1959</v>
      </c>
      <c r="I53" s="145">
        <v>1901</v>
      </c>
      <c r="J53" s="145">
        <v>1847</v>
      </c>
      <c r="K53" s="145">
        <v>5233</v>
      </c>
      <c r="L53" s="146">
        <v>19417</v>
      </c>
    </row>
    <row r="54" spans="1:12" ht="25.5">
      <c r="A54" s="83" t="s">
        <v>840</v>
      </c>
      <c r="B54" s="83" t="s">
        <v>909</v>
      </c>
      <c r="C54" s="84" t="s">
        <v>910</v>
      </c>
      <c r="D54" s="145">
        <v>8390</v>
      </c>
      <c r="E54" s="145">
        <v>20</v>
      </c>
      <c r="F54" s="145">
        <v>0</v>
      </c>
      <c r="G54" s="145">
        <v>0</v>
      </c>
      <c r="H54" s="145">
        <v>0</v>
      </c>
      <c r="I54" s="145">
        <v>0</v>
      </c>
      <c r="J54" s="145">
        <v>0</v>
      </c>
      <c r="K54" s="145">
        <v>0</v>
      </c>
      <c r="L54" s="146">
        <v>8410</v>
      </c>
    </row>
    <row r="55" spans="1:12" ht="51.6" customHeight="1">
      <c r="A55" s="83" t="s">
        <v>840</v>
      </c>
      <c r="B55" s="83" t="s">
        <v>911</v>
      </c>
      <c r="C55" s="84" t="s">
        <v>910</v>
      </c>
      <c r="D55" s="145">
        <v>1206</v>
      </c>
      <c r="E55" s="145">
        <v>1151</v>
      </c>
      <c r="F55" s="145">
        <v>1104</v>
      </c>
      <c r="G55" s="145">
        <v>0</v>
      </c>
      <c r="H55" s="145">
        <v>0</v>
      </c>
      <c r="I55" s="145">
        <v>0</v>
      </c>
      <c r="J55" s="145">
        <v>0</v>
      </c>
      <c r="K55" s="145">
        <v>0</v>
      </c>
      <c r="L55" s="146">
        <v>3461</v>
      </c>
    </row>
    <row r="56" spans="1:12" ht="38.25">
      <c r="A56" s="83" t="s">
        <v>840</v>
      </c>
      <c r="B56" s="83" t="s">
        <v>912</v>
      </c>
      <c r="C56" s="84" t="s">
        <v>910</v>
      </c>
      <c r="D56" s="145">
        <v>2699</v>
      </c>
      <c r="E56" s="145">
        <v>2574</v>
      </c>
      <c r="F56" s="145">
        <v>2478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6">
        <v>7751</v>
      </c>
    </row>
    <row r="57" spans="1:12" ht="51">
      <c r="A57" s="83" t="s">
        <v>840</v>
      </c>
      <c r="B57" s="83" t="s">
        <v>913</v>
      </c>
      <c r="C57" s="84" t="s">
        <v>914</v>
      </c>
      <c r="D57" s="145">
        <v>21637</v>
      </c>
      <c r="E57" s="145">
        <v>20714</v>
      </c>
      <c r="F57" s="145">
        <v>20150</v>
      </c>
      <c r="G57" s="145">
        <v>19584</v>
      </c>
      <c r="H57" s="145">
        <v>19030</v>
      </c>
      <c r="I57" s="145">
        <v>18452</v>
      </c>
      <c r="J57" s="145">
        <v>17886</v>
      </c>
      <c r="K57" s="145">
        <v>89042</v>
      </c>
      <c r="L57" s="146">
        <v>226495</v>
      </c>
    </row>
    <row r="58" spans="1:12" ht="51">
      <c r="A58" s="83" t="s">
        <v>840</v>
      </c>
      <c r="B58" s="83" t="s">
        <v>915</v>
      </c>
      <c r="C58" s="84" t="s">
        <v>914</v>
      </c>
      <c r="D58" s="145">
        <v>11088</v>
      </c>
      <c r="E58" s="145">
        <v>10615</v>
      </c>
      <c r="F58" s="145">
        <v>10327</v>
      </c>
      <c r="G58" s="145">
        <v>9753</v>
      </c>
      <c r="H58" s="145">
        <v>9456</v>
      </c>
      <c r="I58" s="145">
        <v>9166</v>
      </c>
      <c r="J58" s="145">
        <v>8876</v>
      </c>
      <c r="K58" s="145">
        <v>46785</v>
      </c>
      <c r="L58" s="146">
        <v>116066</v>
      </c>
    </row>
    <row r="59" spans="1:12" ht="38.25">
      <c r="A59" s="83" t="s">
        <v>840</v>
      </c>
      <c r="B59" s="83" t="s">
        <v>916</v>
      </c>
      <c r="C59" s="84" t="s">
        <v>914</v>
      </c>
      <c r="D59" s="145">
        <v>16513</v>
      </c>
      <c r="E59" s="145">
        <v>15819</v>
      </c>
      <c r="F59" s="145">
        <v>15339</v>
      </c>
      <c r="G59" s="145">
        <v>14857</v>
      </c>
      <c r="H59" s="145">
        <v>14380</v>
      </c>
      <c r="I59" s="145">
        <v>13892</v>
      </c>
      <c r="J59" s="145">
        <v>13410</v>
      </c>
      <c r="K59" s="145">
        <v>21756</v>
      </c>
      <c r="L59" s="146">
        <v>125966</v>
      </c>
    </row>
    <row r="60" spans="1:12" ht="51">
      <c r="A60" s="83" t="s">
        <v>840</v>
      </c>
      <c r="B60" s="83" t="s">
        <v>917</v>
      </c>
      <c r="C60" s="84" t="s">
        <v>914</v>
      </c>
      <c r="D60" s="145">
        <v>14634</v>
      </c>
      <c r="E60" s="145">
        <v>14010</v>
      </c>
      <c r="F60" s="145">
        <v>13629</v>
      </c>
      <c r="G60" s="145">
        <v>13246</v>
      </c>
      <c r="H60" s="145">
        <v>12871</v>
      </c>
      <c r="I60" s="145">
        <v>12480</v>
      </c>
      <c r="J60" s="145">
        <v>12098</v>
      </c>
      <c r="K60" s="145">
        <v>60224</v>
      </c>
      <c r="L60" s="146">
        <v>153192</v>
      </c>
    </row>
    <row r="61" spans="1:12" ht="55.5" customHeight="1">
      <c r="A61" s="83" t="s">
        <v>840</v>
      </c>
      <c r="B61" s="83" t="s">
        <v>918</v>
      </c>
      <c r="C61" s="84" t="s">
        <v>919</v>
      </c>
      <c r="D61" s="145">
        <v>18892</v>
      </c>
      <c r="E61" s="145">
        <v>17847</v>
      </c>
      <c r="F61" s="145">
        <v>17343</v>
      </c>
      <c r="G61" s="145">
        <v>16838</v>
      </c>
      <c r="H61" s="145">
        <v>16343</v>
      </c>
      <c r="I61" s="145">
        <v>15827</v>
      </c>
      <c r="J61" s="145">
        <v>15322</v>
      </c>
      <c r="K61" s="145">
        <v>74754</v>
      </c>
      <c r="L61" s="146">
        <v>193166</v>
      </c>
    </row>
    <row r="62" spans="1:12" ht="25.5">
      <c r="A62" s="83" t="s">
        <v>840</v>
      </c>
      <c r="B62" s="83" t="s">
        <v>920</v>
      </c>
      <c r="C62" s="84" t="s">
        <v>921</v>
      </c>
      <c r="D62" s="145">
        <v>443659</v>
      </c>
      <c r="E62" s="145">
        <v>354016</v>
      </c>
      <c r="F62" s="145">
        <v>321448</v>
      </c>
      <c r="G62" s="145">
        <v>269359</v>
      </c>
      <c r="H62" s="145">
        <v>227634</v>
      </c>
      <c r="I62" s="145">
        <v>205655</v>
      </c>
      <c r="J62" s="145">
        <v>184808</v>
      </c>
      <c r="K62" s="145">
        <v>492062</v>
      </c>
      <c r="L62" s="146">
        <v>2429071</v>
      </c>
    </row>
    <row r="63" spans="1:12" ht="38.25">
      <c r="A63" s="83" t="s">
        <v>840</v>
      </c>
      <c r="B63" s="83" t="s">
        <v>922</v>
      </c>
      <c r="C63" s="84" t="s">
        <v>923</v>
      </c>
      <c r="D63" s="145">
        <v>4873</v>
      </c>
      <c r="E63" s="145">
        <v>4624</v>
      </c>
      <c r="F63" s="145">
        <v>4499</v>
      </c>
      <c r="G63" s="145">
        <v>4374</v>
      </c>
      <c r="H63" s="145">
        <v>4250</v>
      </c>
      <c r="I63" s="145">
        <v>4122</v>
      </c>
      <c r="J63" s="145">
        <v>3996</v>
      </c>
      <c r="K63" s="145">
        <v>23770</v>
      </c>
      <c r="L63" s="146">
        <v>54508</v>
      </c>
    </row>
    <row r="64" spans="1:12" ht="51">
      <c r="A64" s="83" t="s">
        <v>840</v>
      </c>
      <c r="B64" s="83" t="s">
        <v>924</v>
      </c>
      <c r="C64" s="84" t="s">
        <v>925</v>
      </c>
      <c r="D64" s="145">
        <v>47651</v>
      </c>
      <c r="E64" s="145">
        <v>45371</v>
      </c>
      <c r="F64" s="145">
        <v>44141</v>
      </c>
      <c r="G64" s="145">
        <v>42908</v>
      </c>
      <c r="H64" s="145">
        <v>41706</v>
      </c>
      <c r="I64" s="145">
        <v>40440</v>
      </c>
      <c r="J64" s="145">
        <v>39210</v>
      </c>
      <c r="K64" s="145">
        <v>233047</v>
      </c>
      <c r="L64" s="146">
        <v>534474</v>
      </c>
    </row>
    <row r="65" spans="1:12" ht="76.5">
      <c r="A65" s="83" t="s">
        <v>840</v>
      </c>
      <c r="B65" s="83" t="s">
        <v>926</v>
      </c>
      <c r="C65" s="84" t="s">
        <v>888</v>
      </c>
      <c r="D65" s="145">
        <v>11951</v>
      </c>
      <c r="E65" s="145">
        <v>11217</v>
      </c>
      <c r="F65" s="145">
        <v>10889</v>
      </c>
      <c r="G65" s="145">
        <v>10561</v>
      </c>
      <c r="H65" s="145">
        <v>10240</v>
      </c>
      <c r="I65" s="145">
        <v>9903</v>
      </c>
      <c r="J65" s="145">
        <v>9575</v>
      </c>
      <c r="K65" s="145">
        <v>53554</v>
      </c>
      <c r="L65" s="146">
        <v>127890</v>
      </c>
    </row>
    <row r="66" spans="1:12" ht="51">
      <c r="A66" s="83" t="s">
        <v>840</v>
      </c>
      <c r="B66" s="83" t="s">
        <v>927</v>
      </c>
      <c r="C66" s="84" t="s">
        <v>888</v>
      </c>
      <c r="D66" s="145">
        <v>4280</v>
      </c>
      <c r="E66" s="145">
        <v>3953</v>
      </c>
      <c r="F66" s="145">
        <v>3873</v>
      </c>
      <c r="G66" s="145">
        <v>3792</v>
      </c>
      <c r="H66" s="145">
        <v>3716</v>
      </c>
      <c r="I66" s="145">
        <v>3630</v>
      </c>
      <c r="J66" s="145">
        <v>3550</v>
      </c>
      <c r="K66" s="145">
        <v>55987</v>
      </c>
      <c r="L66" s="146">
        <v>82781</v>
      </c>
    </row>
    <row r="67" spans="1:12" ht="76.5">
      <c r="A67" s="83" t="s">
        <v>840</v>
      </c>
      <c r="B67" s="83" t="s">
        <v>928</v>
      </c>
      <c r="C67" s="84" t="s">
        <v>929</v>
      </c>
      <c r="D67" s="145">
        <v>2413</v>
      </c>
      <c r="E67" s="145">
        <v>2164</v>
      </c>
      <c r="F67" s="145">
        <v>5</v>
      </c>
      <c r="G67" s="145">
        <v>0</v>
      </c>
      <c r="H67" s="145">
        <v>0</v>
      </c>
      <c r="I67" s="145">
        <v>0</v>
      </c>
      <c r="J67" s="145">
        <v>0</v>
      </c>
      <c r="K67" s="145">
        <v>0</v>
      </c>
      <c r="L67" s="146">
        <v>4582</v>
      </c>
    </row>
    <row r="68" spans="1:12" ht="76.5">
      <c r="A68" s="83" t="s">
        <v>840</v>
      </c>
      <c r="B68" s="83" t="s">
        <v>930</v>
      </c>
      <c r="C68" s="84" t="s">
        <v>931</v>
      </c>
      <c r="D68" s="145">
        <v>31081</v>
      </c>
      <c r="E68" s="145">
        <v>30124</v>
      </c>
      <c r="F68" s="145">
        <v>29380</v>
      </c>
      <c r="G68" s="145">
        <v>28634</v>
      </c>
      <c r="H68" s="145">
        <v>27925</v>
      </c>
      <c r="I68" s="145">
        <v>27139</v>
      </c>
      <c r="J68" s="145">
        <v>26393</v>
      </c>
      <c r="K68" s="145">
        <v>326995</v>
      </c>
      <c r="L68" s="146">
        <v>527671</v>
      </c>
    </row>
    <row r="69" spans="1:12" ht="76.5">
      <c r="A69" s="83" t="s">
        <v>840</v>
      </c>
      <c r="B69" s="83" t="s">
        <v>932</v>
      </c>
      <c r="C69" s="84" t="s">
        <v>933</v>
      </c>
      <c r="D69" s="145">
        <v>13368</v>
      </c>
      <c r="E69" s="145">
        <v>12776</v>
      </c>
      <c r="F69" s="145">
        <v>12401</v>
      </c>
      <c r="G69" s="145">
        <v>12025</v>
      </c>
      <c r="H69" s="145">
        <v>11660</v>
      </c>
      <c r="I69" s="145">
        <v>11274</v>
      </c>
      <c r="J69" s="145">
        <v>10898</v>
      </c>
      <c r="K69" s="145">
        <v>67506</v>
      </c>
      <c r="L69" s="146">
        <v>151908</v>
      </c>
    </row>
    <row r="70" spans="1:12" ht="63.75">
      <c r="A70" s="83" t="s">
        <v>840</v>
      </c>
      <c r="B70" s="83" t="s">
        <v>934</v>
      </c>
      <c r="C70" s="84" t="s">
        <v>935</v>
      </c>
      <c r="D70" s="145">
        <v>42630</v>
      </c>
      <c r="E70" s="145">
        <v>40419</v>
      </c>
      <c r="F70" s="145">
        <v>39387</v>
      </c>
      <c r="G70" s="145">
        <v>38187</v>
      </c>
      <c r="H70" s="145">
        <v>37148</v>
      </c>
      <c r="I70" s="145">
        <v>36080</v>
      </c>
      <c r="J70" s="145">
        <v>35055</v>
      </c>
      <c r="K70" s="145">
        <v>385278</v>
      </c>
      <c r="L70" s="146">
        <v>654184</v>
      </c>
    </row>
    <row r="71" spans="1:12" ht="76.5">
      <c r="A71" s="83" t="s">
        <v>840</v>
      </c>
      <c r="B71" s="83" t="s">
        <v>936</v>
      </c>
      <c r="C71" s="84" t="s">
        <v>957</v>
      </c>
      <c r="D71" s="145">
        <v>86668</v>
      </c>
      <c r="E71" s="145">
        <v>82154</v>
      </c>
      <c r="F71" s="145">
        <v>80396</v>
      </c>
      <c r="G71" s="145">
        <v>78633</v>
      </c>
      <c r="H71" s="145">
        <v>76984</v>
      </c>
      <c r="I71" s="145">
        <v>75105</v>
      </c>
      <c r="J71" s="145">
        <v>73343</v>
      </c>
      <c r="K71" s="145">
        <v>1149886</v>
      </c>
      <c r="L71" s="146">
        <v>1703169</v>
      </c>
    </row>
    <row r="72" spans="1:12" ht="36.75" customHeight="1">
      <c r="A72" s="83" t="s">
        <v>840</v>
      </c>
      <c r="B72" s="83" t="s">
        <v>937</v>
      </c>
      <c r="C72" s="84" t="s">
        <v>957</v>
      </c>
      <c r="D72" s="145">
        <v>7795</v>
      </c>
      <c r="E72" s="145">
        <v>7389</v>
      </c>
      <c r="F72" s="145">
        <v>7217</v>
      </c>
      <c r="G72" s="145">
        <v>7044</v>
      </c>
      <c r="H72" s="145">
        <v>6880</v>
      </c>
      <c r="I72" s="145">
        <v>6698</v>
      </c>
      <c r="J72" s="145">
        <v>6526</v>
      </c>
      <c r="K72" s="145">
        <v>83442</v>
      </c>
      <c r="L72" s="146">
        <v>132991</v>
      </c>
    </row>
    <row r="73" spans="1:12" ht="37.5" customHeight="1">
      <c r="A73" s="83" t="s">
        <v>840</v>
      </c>
      <c r="B73" s="83" t="s">
        <v>938</v>
      </c>
      <c r="C73" s="84" t="s">
        <v>939</v>
      </c>
      <c r="D73" s="145">
        <v>49078</v>
      </c>
      <c r="E73" s="145">
        <v>45717</v>
      </c>
      <c r="F73" s="145">
        <v>44692</v>
      </c>
      <c r="G73" s="145">
        <v>43664</v>
      </c>
      <c r="H73" s="145">
        <v>42703</v>
      </c>
      <c r="I73" s="145">
        <v>41607</v>
      </c>
      <c r="J73" s="145">
        <v>40579</v>
      </c>
      <c r="K73" s="145">
        <v>633546</v>
      </c>
      <c r="L73" s="146">
        <v>941586</v>
      </c>
    </row>
    <row r="74" spans="1:12" ht="63.75">
      <c r="A74" s="83" t="s">
        <v>840</v>
      </c>
      <c r="B74" s="83" t="s">
        <v>940</v>
      </c>
      <c r="C74" s="84" t="s">
        <v>939</v>
      </c>
      <c r="D74" s="145">
        <v>18201</v>
      </c>
      <c r="E74" s="145">
        <v>16987</v>
      </c>
      <c r="F74" s="145">
        <v>16592</v>
      </c>
      <c r="G74" s="145">
        <v>16197</v>
      </c>
      <c r="H74" s="145">
        <v>15827</v>
      </c>
      <c r="I74" s="145">
        <v>15404</v>
      </c>
      <c r="J74" s="145">
        <v>15008</v>
      </c>
      <c r="K74" s="145">
        <v>230311</v>
      </c>
      <c r="L74" s="146">
        <v>344527</v>
      </c>
    </row>
    <row r="75" spans="1:12" ht="72.6" customHeight="1">
      <c r="A75" s="83" t="s">
        <v>840</v>
      </c>
      <c r="B75" s="83" t="s">
        <v>937</v>
      </c>
      <c r="C75" s="84" t="s">
        <v>939</v>
      </c>
      <c r="D75" s="145">
        <v>28441</v>
      </c>
      <c r="E75" s="145">
        <v>26883</v>
      </c>
      <c r="F75" s="145">
        <v>25718</v>
      </c>
      <c r="G75" s="145">
        <v>18449</v>
      </c>
      <c r="H75" s="145">
        <v>0</v>
      </c>
      <c r="I75" s="145">
        <v>0</v>
      </c>
      <c r="J75" s="145">
        <v>0</v>
      </c>
      <c r="K75" s="145">
        <v>0</v>
      </c>
      <c r="L75" s="146">
        <v>99665</v>
      </c>
    </row>
    <row r="76" spans="1:12" ht="67.15" customHeight="1">
      <c r="A76" s="83" t="s">
        <v>840</v>
      </c>
      <c r="B76" s="83" t="s">
        <v>936</v>
      </c>
      <c r="C76" s="84" t="s">
        <v>958</v>
      </c>
      <c r="D76" s="145">
        <v>5006</v>
      </c>
      <c r="E76" s="145">
        <v>4634</v>
      </c>
      <c r="F76" s="145">
        <v>4434</v>
      </c>
      <c r="G76" s="145">
        <v>4339</v>
      </c>
      <c r="H76" s="145">
        <v>4232</v>
      </c>
      <c r="I76" s="145">
        <v>4132</v>
      </c>
      <c r="J76" s="145">
        <v>4031</v>
      </c>
      <c r="K76" s="145">
        <v>66033</v>
      </c>
      <c r="L76" s="146">
        <v>96841</v>
      </c>
    </row>
    <row r="77" spans="1:12" ht="51">
      <c r="A77" s="83" t="s">
        <v>840</v>
      </c>
      <c r="B77" s="83" t="s">
        <v>941</v>
      </c>
      <c r="C77" s="84" t="s">
        <v>959</v>
      </c>
      <c r="D77" s="145">
        <v>28324</v>
      </c>
      <c r="E77" s="145">
        <v>34204</v>
      </c>
      <c r="F77" s="145">
        <v>32831</v>
      </c>
      <c r="G77" s="145">
        <v>23813</v>
      </c>
      <c r="H77" s="145">
        <v>0</v>
      </c>
      <c r="I77" s="145">
        <v>0</v>
      </c>
      <c r="J77" s="145">
        <v>0</v>
      </c>
      <c r="K77" s="145">
        <v>0</v>
      </c>
      <c r="L77" s="146">
        <v>119172</v>
      </c>
    </row>
    <row r="78" spans="1:12" ht="63.75">
      <c r="A78" s="83" t="s">
        <v>840</v>
      </c>
      <c r="B78" s="83" t="s">
        <v>942</v>
      </c>
      <c r="C78" s="84" t="s">
        <v>960</v>
      </c>
      <c r="D78" s="145">
        <v>30458</v>
      </c>
      <c r="E78" s="145">
        <v>32673</v>
      </c>
      <c r="F78" s="145">
        <v>31597</v>
      </c>
      <c r="G78" s="145">
        <v>30670</v>
      </c>
      <c r="H78" s="145">
        <v>29779</v>
      </c>
      <c r="I78" s="145">
        <v>28816</v>
      </c>
      <c r="J78" s="145">
        <v>27890</v>
      </c>
      <c r="K78" s="145">
        <v>264413</v>
      </c>
      <c r="L78" s="146">
        <v>476296</v>
      </c>
    </row>
    <row r="79" spans="1:12" ht="63.75">
      <c r="A79" s="83" t="s">
        <v>840</v>
      </c>
      <c r="B79" s="83" t="s">
        <v>961</v>
      </c>
      <c r="C79" s="84" t="s">
        <v>962</v>
      </c>
      <c r="D79" s="145">
        <v>6275</v>
      </c>
      <c r="E79" s="145">
        <v>8501</v>
      </c>
      <c r="F79" s="145">
        <v>8308</v>
      </c>
      <c r="G79" s="145">
        <v>8111</v>
      </c>
      <c r="H79" s="145">
        <v>7928</v>
      </c>
      <c r="I79" s="145">
        <v>7719</v>
      </c>
      <c r="J79" s="145">
        <v>7523</v>
      </c>
      <c r="K79" s="145">
        <v>76746</v>
      </c>
      <c r="L79" s="146">
        <v>131111</v>
      </c>
    </row>
    <row r="80" spans="1:12" ht="63.75">
      <c r="A80" s="83" t="s">
        <v>840</v>
      </c>
      <c r="B80" s="83" t="s">
        <v>961</v>
      </c>
      <c r="C80" s="84" t="s">
        <v>962</v>
      </c>
      <c r="D80" s="145">
        <v>3478</v>
      </c>
      <c r="E80" s="145">
        <v>4868</v>
      </c>
      <c r="F80" s="145">
        <v>4761</v>
      </c>
      <c r="G80" s="145">
        <v>4653</v>
      </c>
      <c r="H80" s="145">
        <v>4551</v>
      </c>
      <c r="I80" s="145">
        <v>4436</v>
      </c>
      <c r="J80" s="145">
        <v>4328</v>
      </c>
      <c r="K80" s="145">
        <v>68862</v>
      </c>
      <c r="L80" s="146">
        <v>99937</v>
      </c>
    </row>
    <row r="81" spans="1:12" ht="89.25">
      <c r="A81" s="83" t="s">
        <v>840</v>
      </c>
      <c r="B81" s="83" t="s">
        <v>963</v>
      </c>
      <c r="C81" s="84" t="s">
        <v>962</v>
      </c>
      <c r="D81" s="145">
        <v>17518</v>
      </c>
      <c r="E81" s="145">
        <v>24223</v>
      </c>
      <c r="F81" s="145">
        <v>23688</v>
      </c>
      <c r="G81" s="145">
        <v>23147</v>
      </c>
      <c r="H81" s="145">
        <v>22642</v>
      </c>
      <c r="I81" s="145">
        <v>22064</v>
      </c>
      <c r="J81" s="145">
        <v>21524</v>
      </c>
      <c r="K81" s="145">
        <v>340498</v>
      </c>
      <c r="L81" s="146">
        <v>495304</v>
      </c>
    </row>
    <row r="82" spans="1:12" ht="76.5">
      <c r="A82" s="83" t="s">
        <v>840</v>
      </c>
      <c r="B82" s="83" t="s">
        <v>964</v>
      </c>
      <c r="C82" s="84" t="s">
        <v>965</v>
      </c>
      <c r="D82" s="145">
        <v>21469</v>
      </c>
      <c r="E82" s="145">
        <v>26861</v>
      </c>
      <c r="F82" s="145">
        <v>26222</v>
      </c>
      <c r="G82" s="145">
        <v>25582</v>
      </c>
      <c r="H82" s="145">
        <v>24975</v>
      </c>
      <c r="I82" s="145">
        <v>24300</v>
      </c>
      <c r="J82" s="145">
        <v>23660</v>
      </c>
      <c r="K82" s="145">
        <v>309950</v>
      </c>
      <c r="L82" s="146">
        <v>483019</v>
      </c>
    </row>
    <row r="83" spans="1:12" ht="89.25">
      <c r="A83" s="83" t="s">
        <v>840</v>
      </c>
      <c r="B83" s="83" t="s">
        <v>966</v>
      </c>
      <c r="C83" s="84" t="s">
        <v>965</v>
      </c>
      <c r="D83" s="145">
        <v>460</v>
      </c>
      <c r="E83" s="145">
        <v>0</v>
      </c>
      <c r="F83" s="145">
        <v>0</v>
      </c>
      <c r="G83" s="145">
        <v>0</v>
      </c>
      <c r="H83" s="145">
        <v>0</v>
      </c>
      <c r="I83" s="145">
        <v>0</v>
      </c>
      <c r="J83" s="145">
        <v>0</v>
      </c>
      <c r="K83" s="145">
        <v>0</v>
      </c>
      <c r="L83" s="146">
        <v>460</v>
      </c>
    </row>
    <row r="84" spans="1:12" ht="76.5">
      <c r="A84" s="83" t="s">
        <v>840</v>
      </c>
      <c r="B84" s="83" t="s">
        <v>967</v>
      </c>
      <c r="C84" s="84" t="s">
        <v>968</v>
      </c>
      <c r="D84" s="145">
        <v>35066</v>
      </c>
      <c r="E84" s="145">
        <v>48664</v>
      </c>
      <c r="F84" s="145">
        <v>47585</v>
      </c>
      <c r="G84" s="145">
        <v>46502</v>
      </c>
      <c r="H84" s="145">
        <v>45490</v>
      </c>
      <c r="I84" s="145">
        <v>44336</v>
      </c>
      <c r="J84" s="145">
        <v>43254</v>
      </c>
      <c r="K84" s="145">
        <v>671329</v>
      </c>
      <c r="L84" s="146">
        <v>982226</v>
      </c>
    </row>
    <row r="85" spans="1:12" ht="84.6" customHeight="1">
      <c r="A85" s="83" t="s">
        <v>840</v>
      </c>
      <c r="B85" s="83" t="s">
        <v>964</v>
      </c>
      <c r="C85" s="84" t="s">
        <v>969</v>
      </c>
      <c r="D85" s="145">
        <v>4345</v>
      </c>
      <c r="E85" s="145">
        <v>5299</v>
      </c>
      <c r="F85" s="145">
        <v>5165</v>
      </c>
      <c r="G85" s="145">
        <v>5031</v>
      </c>
      <c r="H85" s="145">
        <v>4904</v>
      </c>
      <c r="I85" s="145">
        <v>4762</v>
      </c>
      <c r="J85" s="145">
        <v>4628</v>
      </c>
      <c r="K85" s="145">
        <v>59189</v>
      </c>
      <c r="L85" s="146">
        <v>93323</v>
      </c>
    </row>
    <row r="86" spans="1:12" ht="76.5">
      <c r="A86" s="83" t="s">
        <v>840</v>
      </c>
      <c r="B86" s="83" t="s">
        <v>970</v>
      </c>
      <c r="C86" s="84" t="s">
        <v>971</v>
      </c>
      <c r="D86" s="145">
        <v>4611</v>
      </c>
      <c r="E86" s="145">
        <v>7662</v>
      </c>
      <c r="F86" s="145">
        <v>7461</v>
      </c>
      <c r="G86" s="145">
        <v>7260</v>
      </c>
      <c r="H86" s="145">
        <v>7068</v>
      </c>
      <c r="I86" s="145">
        <v>6858</v>
      </c>
      <c r="J86" s="145">
        <v>6658</v>
      </c>
      <c r="K86" s="145">
        <v>67768</v>
      </c>
      <c r="L86" s="146">
        <v>115346</v>
      </c>
    </row>
    <row r="87" spans="1:12" ht="15">
      <c r="A87" s="83"/>
      <c r="B87" s="83"/>
      <c r="C87" s="84"/>
      <c r="D87" s="147">
        <v>0</v>
      </c>
      <c r="E87" s="147">
        <v>0</v>
      </c>
      <c r="F87" s="147">
        <v>0</v>
      </c>
      <c r="G87" s="147">
        <v>0</v>
      </c>
      <c r="H87" s="147">
        <v>0</v>
      </c>
      <c r="I87" s="147">
        <v>0</v>
      </c>
      <c r="J87" s="147">
        <v>0</v>
      </c>
      <c r="K87" s="147">
        <v>0</v>
      </c>
      <c r="L87" s="148">
        <v>0</v>
      </c>
    </row>
    <row r="88" spans="1:12" ht="33.75" customHeight="1">
      <c r="A88" s="85" t="s">
        <v>943</v>
      </c>
      <c r="B88" s="84" t="s">
        <v>944</v>
      </c>
      <c r="C88" s="84" t="s">
        <v>944</v>
      </c>
      <c r="D88" s="148">
        <f t="shared" si="0" ref="D88:K88">SUM(D10:D87)</f>
        <v>2528074</v>
      </c>
      <c r="E88" s="148">
        <f t="shared" si="0"/>
        <v>2337943</v>
      </c>
      <c r="F88" s="148">
        <f t="shared" si="0"/>
        <v>2212792</v>
      </c>
      <c r="G88" s="148">
        <f t="shared" si="0"/>
        <v>2070293</v>
      </c>
      <c r="H88" s="148">
        <f t="shared" si="0"/>
        <v>1873165</v>
      </c>
      <c r="I88" s="148">
        <f t="shared" si="0"/>
        <v>1687914</v>
      </c>
      <c r="J88" s="148">
        <f t="shared" si="0"/>
        <v>1558493</v>
      </c>
      <c r="K88" s="160">
        <f t="shared" si="0"/>
        <v>14587185</v>
      </c>
      <c r="L88" s="148">
        <f>SUM(L7:L87)</f>
        <v>28821554</v>
      </c>
    </row>
    <row r="89" spans="1:12" ht="25.5">
      <c r="A89" s="86" t="s">
        <v>945</v>
      </c>
      <c r="B89" s="87"/>
      <c r="C89" s="87"/>
      <c r="D89" s="148">
        <f>D88</f>
        <v>2528074</v>
      </c>
      <c r="E89" s="148">
        <f t="shared" si="1" ref="E89:K89">E88</f>
        <v>2337943</v>
      </c>
      <c r="F89" s="148">
        <f t="shared" si="1"/>
        <v>2212792</v>
      </c>
      <c r="G89" s="148">
        <f t="shared" si="1"/>
        <v>2070293</v>
      </c>
      <c r="H89" s="148">
        <f t="shared" si="1"/>
        <v>1873165</v>
      </c>
      <c r="I89" s="148">
        <f t="shared" si="1"/>
        <v>1687914</v>
      </c>
      <c r="J89" s="148">
        <f t="shared" si="1"/>
        <v>1558493</v>
      </c>
      <c r="K89" s="160">
        <f t="shared" si="1"/>
        <v>14587185</v>
      </c>
      <c r="L89" s="148">
        <f>L88</f>
        <v>28821554</v>
      </c>
    </row>
    <row r="90" spans="1:12" ht="25.15" customHeight="1">
      <c r="A90" s="86"/>
      <c r="B90" s="86"/>
      <c r="C90" s="86"/>
      <c r="D90" s="88"/>
      <c r="E90" s="88"/>
      <c r="F90" s="88"/>
      <c r="G90" s="88"/>
      <c r="H90" s="88"/>
      <c r="I90" s="88"/>
      <c r="J90" s="88"/>
      <c r="K90" s="88"/>
      <c r="L90" s="89"/>
    </row>
    <row r="91" spans="1:12" ht="25.15" customHeight="1">
      <c r="A91" s="226" t="s">
        <v>946</v>
      </c>
      <c r="B91" s="226"/>
      <c r="C91" s="226"/>
      <c r="D91" s="90">
        <v>13.27</v>
      </c>
      <c r="E91" s="90">
        <f>E88*100/L93</f>
        <v>12.272825150393018</v>
      </c>
      <c r="F91" s="90">
        <f>F88*100/L93</f>
        <v>11.615856036776117</v>
      </c>
      <c r="G91" s="90">
        <f>G88*100/L93</f>
        <v>10.867820130380686</v>
      </c>
      <c r="H91" s="90">
        <f>H88*100/L89</f>
        <v>6.4991811336751653</v>
      </c>
      <c r="I91" s="90">
        <f>I88*100/L93</f>
        <v>8.8605553646519528</v>
      </c>
      <c r="J91" s="90">
        <f>J88*100/L93</f>
        <v>8.1811712634189391</v>
      </c>
      <c r="K91" s="89" t="s">
        <v>944</v>
      </c>
      <c r="L91" s="89" t="s">
        <v>944</v>
      </c>
    </row>
    <row r="92" spans="1:12" ht="25.9" customHeight="1">
      <c r="A92" s="91"/>
      <c r="B92" s="92"/>
      <c r="C92" s="92"/>
      <c r="D92" s="93"/>
      <c r="E92" s="93"/>
      <c r="F92" s="93"/>
      <c r="G92" s="93"/>
      <c r="H92" s="93"/>
      <c r="I92" s="93"/>
      <c r="J92" s="93"/>
      <c r="K92" s="93"/>
      <c r="L92" s="94"/>
    </row>
    <row r="93" spans="1:12" ht="15" customHeight="1">
      <c r="A93" s="227"/>
      <c r="B93" s="227"/>
      <c r="C93" s="227"/>
      <c r="D93" s="95"/>
      <c r="E93" s="95"/>
      <c r="F93" s="95"/>
      <c r="G93" s="95"/>
      <c r="H93" s="95"/>
      <c r="I93" s="95"/>
      <c r="J93" s="95"/>
      <c r="K93" s="95"/>
      <c r="L93" s="96">
        <v>19049754</v>
      </c>
    </row>
  </sheetData>
  <mergeCells count="9">
    <mergeCell ref="A6:L6"/>
    <mergeCell ref="A91:C91"/>
    <mergeCell ref="A93:C93"/>
    <mergeCell ref="A1:L1"/>
    <mergeCell ref="A2:L2"/>
    <mergeCell ref="A3:A4"/>
    <mergeCell ref="B3:B4"/>
    <mergeCell ref="C3:C4"/>
    <mergeCell ref="D3:L3"/>
  </mergeCells>
  <pageMargins left="0.7" right="0.7" top="0.75" bottom="0.75" header="0.3" footer="0.3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 topLeftCell="A4">
      <selection pane="topLeft" activeCell="D38" sqref="D38"/>
    </sheetView>
  </sheetViews>
  <sheetFormatPr defaultColWidth="8.854285714285714" defaultRowHeight="15.75"/>
  <cols>
    <col min="1" max="1" width="63.857142857142854" style="5" bestFit="1" customWidth="1"/>
    <col min="2" max="2" width="20.285714285714285" style="5" customWidth="1"/>
    <col min="3" max="16384" width="8.857142857142858" style="5"/>
  </cols>
  <sheetData>
    <row r="1" spans="1:2" ht="15.75">
      <c r="A1" s="167" t="s">
        <v>154</v>
      </c>
      <c r="B1" s="167"/>
    </row>
    <row r="2" spans="1:2" ht="17.25">
      <c r="A2" s="168" t="s">
        <v>155</v>
      </c>
      <c r="B2" s="168"/>
    </row>
    <row r="4" spans="1:2" ht="47.25">
      <c r="A4" s="169" t="s">
        <v>0</v>
      </c>
      <c r="B4" s="3" t="s">
        <v>173</v>
      </c>
    </row>
    <row r="5" spans="1:2" ht="15.75">
      <c r="A5" s="169"/>
      <c r="B5" s="19" t="s">
        <v>2</v>
      </c>
    </row>
    <row r="6" spans="1:2" ht="15.75">
      <c r="A6" s="170"/>
      <c r="B6" s="171"/>
    </row>
    <row r="7" spans="1:2" ht="15.75">
      <c r="A7" s="2"/>
      <c r="B7" s="1"/>
    </row>
    <row r="8" spans="1:2" ht="15.75">
      <c r="A8" s="161" t="s">
        <v>179</v>
      </c>
      <c r="B8" s="162">
        <v>255861</v>
      </c>
    </row>
    <row r="9" spans="1:2" ht="15.75">
      <c r="A9" s="6" t="s">
        <v>156</v>
      </c>
      <c r="B9" s="21">
        <v>100200</v>
      </c>
    </row>
    <row r="10" spans="1:2" ht="15.75">
      <c r="A10" s="6" t="s">
        <v>157</v>
      </c>
      <c r="B10" s="21">
        <v>16000</v>
      </c>
    </row>
    <row r="11" spans="1:2" ht="15.75">
      <c r="A11" s="6" t="s">
        <v>158</v>
      </c>
      <c r="B11" s="21">
        <v>1815</v>
      </c>
    </row>
    <row r="12" spans="1:2" ht="15.75">
      <c r="A12" s="6" t="s">
        <v>159</v>
      </c>
      <c r="B12" s="21">
        <v>50000</v>
      </c>
    </row>
    <row r="13" spans="1:2" ht="15.75">
      <c r="A13" s="6" t="s">
        <v>160</v>
      </c>
      <c r="B13" s="21">
        <v>11688</v>
      </c>
    </row>
    <row r="14" spans="1:2" ht="15.75">
      <c r="A14" s="6" t="s">
        <v>174</v>
      </c>
      <c r="B14" s="21">
        <v>6500</v>
      </c>
    </row>
    <row r="15" spans="1:2" ht="15.75">
      <c r="A15" s="6" t="s">
        <v>177</v>
      </c>
      <c r="B15" s="21">
        <v>60825</v>
      </c>
    </row>
    <row r="16" spans="1:2" ht="15.75">
      <c r="A16" s="6" t="s">
        <v>161</v>
      </c>
      <c r="B16" s="21">
        <v>15000</v>
      </c>
    </row>
    <row r="17" spans="1:2" ht="15.75">
      <c r="A17" s="6" t="s">
        <v>178</v>
      </c>
      <c r="B17" s="21">
        <v>38685</v>
      </c>
    </row>
    <row r="18" spans="1:2" ht="15.75">
      <c r="A18" s="6" t="s">
        <v>162</v>
      </c>
      <c r="B18" s="21">
        <v>12896</v>
      </c>
    </row>
    <row r="19" spans="1:2" ht="15.75">
      <c r="A19" s="6" t="s">
        <v>163</v>
      </c>
      <c r="B19" s="21">
        <v>411303</v>
      </c>
    </row>
    <row r="20" spans="1:2" ht="15.75">
      <c r="A20" s="6" t="s">
        <v>16</v>
      </c>
      <c r="B20" s="21">
        <v>2403826</v>
      </c>
    </row>
    <row r="21" spans="1:2" ht="15.75">
      <c r="A21" s="6" t="s">
        <v>164</v>
      </c>
      <c r="B21" s="21">
        <v>39010</v>
      </c>
    </row>
    <row r="22" spans="1:2" ht="15.75">
      <c r="A22" s="6" t="s">
        <v>165</v>
      </c>
      <c r="B22" s="21">
        <v>136039</v>
      </c>
    </row>
    <row r="23" spans="1:2" ht="15.75">
      <c r="A23" s="6" t="s">
        <v>28</v>
      </c>
      <c r="B23" s="21">
        <v>313390</v>
      </c>
    </row>
    <row r="24" spans="1:2" ht="15.75">
      <c r="A24" s="6" t="s">
        <v>166</v>
      </c>
      <c r="B24" s="21">
        <v>155633</v>
      </c>
    </row>
    <row r="25" spans="1:2" ht="15.75">
      <c r="A25" s="6" t="s">
        <v>167</v>
      </c>
      <c r="B25" s="21">
        <v>8748</v>
      </c>
    </row>
    <row r="26" spans="1:2" ht="15.75">
      <c r="A26" s="6" t="s">
        <v>168</v>
      </c>
      <c r="B26" s="21">
        <v>18000</v>
      </c>
    </row>
    <row r="27" spans="1:2" ht="15.75">
      <c r="A27" s="6" t="s">
        <v>169</v>
      </c>
      <c r="B27" s="21">
        <v>48900</v>
      </c>
    </row>
    <row r="28" spans="1:2" ht="15.75">
      <c r="A28" s="6" t="s">
        <v>170</v>
      </c>
      <c r="B28" s="21">
        <v>926334</v>
      </c>
    </row>
    <row r="29" spans="1:2" ht="15.75">
      <c r="A29" s="6" t="s">
        <v>171</v>
      </c>
      <c r="B29" s="21">
        <v>12031</v>
      </c>
    </row>
    <row r="30" spans="1:2" ht="15.75">
      <c r="A30" s="6" t="s">
        <v>172</v>
      </c>
      <c r="B30" s="21">
        <v>380000</v>
      </c>
    </row>
    <row r="31" spans="1:2" ht="15.75">
      <c r="A31" s="47" t="s">
        <v>977</v>
      </c>
      <c r="B31" s="21">
        <v>10000</v>
      </c>
    </row>
    <row r="32" spans="1:2" ht="15.75">
      <c r="A32" s="47" t="s">
        <v>978</v>
      </c>
      <c r="B32" s="21">
        <v>2000</v>
      </c>
    </row>
    <row r="33" spans="1:2" ht="15.75">
      <c r="A33" s="47" t="s">
        <v>976</v>
      </c>
      <c r="B33" s="21">
        <v>359766</v>
      </c>
    </row>
    <row r="34" spans="1:2" ht="15.75">
      <c r="A34" s="47" t="s">
        <v>979</v>
      </c>
      <c r="B34" s="21">
        <v>14350</v>
      </c>
    </row>
    <row r="35" spans="2:2" ht="15.75">
      <c r="B35" s="48">
        <f>SUM(B8:B34)</f>
        <v>5808800</v>
      </c>
    </row>
  </sheetData>
  <mergeCells count="4">
    <mergeCell ref="A1:B1"/>
    <mergeCell ref="A2:B2"/>
    <mergeCell ref="A4:A5"/>
    <mergeCell ref="A6:B6"/>
  </mergeCells>
  <pageMargins left="0.7" right="0.7" top="0.75" bottom="0.75" header="0.3" footer="0.3"/>
  <pageSetup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B7EB483-BE65-4D9F-B2E1-A55C544F5761}">
  <dimension ref="A1:C31"/>
  <sheetViews>
    <sheetView workbookViewId="0" topLeftCell="A10">
      <selection pane="topLeft" activeCell="E19" sqref="E19"/>
    </sheetView>
  </sheetViews>
  <sheetFormatPr defaultColWidth="8.854285714285714" defaultRowHeight="15.75"/>
  <cols>
    <col min="1" max="1" width="63.857142857142854" style="5" bestFit="1" customWidth="1"/>
    <col min="2" max="2" width="20.285714285714285" style="5" customWidth="1"/>
    <col min="3" max="16384" width="8.857142857142858" style="5"/>
  </cols>
  <sheetData>
    <row r="1" spans="1:3" ht="15.75" customHeight="1">
      <c r="A1" s="167" t="s">
        <v>180</v>
      </c>
      <c r="B1" s="167"/>
      <c r="C1" s="49"/>
    </row>
    <row r="2" spans="1:2" ht="48.75" customHeight="1">
      <c r="A2" s="172" t="s">
        <v>187</v>
      </c>
      <c r="B2" s="172"/>
    </row>
    <row r="4" spans="1:2" ht="47.25">
      <c r="A4" s="169" t="s">
        <v>0</v>
      </c>
      <c r="B4" s="3" t="s">
        <v>173</v>
      </c>
    </row>
    <row r="5" spans="1:2" ht="15.75">
      <c r="A5" s="169"/>
      <c r="B5" s="19" t="s">
        <v>2</v>
      </c>
    </row>
    <row r="6" spans="1:2" ht="15.75">
      <c r="A6" s="6"/>
      <c r="B6" s="30"/>
    </row>
    <row r="7" spans="1:2" ht="31.5">
      <c r="A7" s="72" t="s">
        <v>175</v>
      </c>
      <c r="B7" s="30">
        <v>3600</v>
      </c>
    </row>
    <row r="8" spans="1:2" ht="15.75">
      <c r="A8" s="72" t="s">
        <v>176</v>
      </c>
      <c r="B8" s="30">
        <v>1300</v>
      </c>
    </row>
    <row r="9" spans="1:2" ht="15.75">
      <c r="A9" s="72" t="s">
        <v>818</v>
      </c>
      <c r="B9" s="30">
        <v>20000</v>
      </c>
    </row>
    <row r="10" spans="1:2" ht="15.75">
      <c r="A10" s="72" t="s">
        <v>819</v>
      </c>
      <c r="B10" s="30">
        <v>15000</v>
      </c>
    </row>
    <row r="11" spans="1:2" ht="30.75" customHeight="1">
      <c r="A11" s="72" t="s">
        <v>181</v>
      </c>
      <c r="B11" s="30">
        <v>19200</v>
      </c>
    </row>
    <row r="12" spans="1:2" ht="29.25" customHeight="1">
      <c r="A12" s="72" t="s">
        <v>189</v>
      </c>
      <c r="B12" s="30">
        <v>2498</v>
      </c>
    </row>
    <row r="13" spans="1:2" ht="15.75">
      <c r="A13" s="72" t="s">
        <v>190</v>
      </c>
      <c r="B13" s="30">
        <v>3451</v>
      </c>
    </row>
    <row r="14" spans="1:2" ht="15.75">
      <c r="A14" s="72" t="s">
        <v>777</v>
      </c>
      <c r="B14" s="30">
        <v>200000</v>
      </c>
    </row>
    <row r="15" spans="1:2" ht="15.75">
      <c r="A15" s="72" t="s">
        <v>820</v>
      </c>
      <c r="B15" s="30">
        <v>3970</v>
      </c>
    </row>
    <row r="16" spans="1:2" ht="31.5">
      <c r="A16" s="72" t="s">
        <v>821</v>
      </c>
      <c r="B16" s="30">
        <v>260274</v>
      </c>
    </row>
    <row r="17" spans="1:2" ht="31.5">
      <c r="A17" s="72" t="s">
        <v>44</v>
      </c>
      <c r="B17" s="30">
        <v>311921</v>
      </c>
    </row>
    <row r="18" spans="1:2" ht="31.5">
      <c r="A18" s="72" t="s">
        <v>184</v>
      </c>
      <c r="B18" s="30">
        <v>5443</v>
      </c>
    </row>
    <row r="19" spans="1:2" ht="31.5">
      <c r="A19" s="72" t="s">
        <v>446</v>
      </c>
      <c r="B19" s="30">
        <v>151292</v>
      </c>
    </row>
    <row r="20" spans="1:2" ht="31.5">
      <c r="A20" s="72" t="s">
        <v>188</v>
      </c>
      <c r="B20" s="30">
        <v>66230</v>
      </c>
    </row>
    <row r="21" spans="1:2" ht="31.5">
      <c r="A21" s="72" t="s">
        <v>46</v>
      </c>
      <c r="B21" s="30">
        <v>155535</v>
      </c>
    </row>
    <row r="22" spans="1:2" ht="31.5">
      <c r="A22" s="72" t="s">
        <v>191</v>
      </c>
      <c r="B22" s="30">
        <v>4928</v>
      </c>
    </row>
    <row r="23" spans="1:2" ht="31.5">
      <c r="A23" s="72" t="s">
        <v>47</v>
      </c>
      <c r="B23" s="30">
        <v>483094</v>
      </c>
    </row>
    <row r="24" spans="1:2" ht="31.5">
      <c r="A24" s="72" t="s">
        <v>822</v>
      </c>
      <c r="B24" s="30">
        <v>33213</v>
      </c>
    </row>
    <row r="25" spans="1:2" ht="15.75">
      <c r="A25" s="72" t="s">
        <v>72</v>
      </c>
      <c r="B25" s="30">
        <v>66938</v>
      </c>
    </row>
    <row r="26" spans="1:2" ht="15.75">
      <c r="A26" s="47"/>
      <c r="B26" s="30"/>
    </row>
    <row r="27" spans="1:2" ht="15.75">
      <c r="A27" s="47"/>
      <c r="B27" s="30"/>
    </row>
    <row r="28" spans="1:2" ht="15.75">
      <c r="A28" s="47"/>
      <c r="B28" s="30"/>
    </row>
    <row r="29" spans="1:2" ht="15.75">
      <c r="A29" s="6"/>
      <c r="B29" s="21"/>
    </row>
    <row r="30" spans="1:2" ht="15.75">
      <c r="A30" s="6"/>
      <c r="B30" s="21"/>
    </row>
    <row r="31" spans="2:2" ht="15.75">
      <c r="B31" s="48">
        <f>SUM(B6:B30)</f>
        <v>1807887</v>
      </c>
    </row>
  </sheetData>
  <mergeCells count="3">
    <mergeCell ref="A1:B1"/>
    <mergeCell ref="A2:B2"/>
    <mergeCell ref="A4:A5"/>
  </mergeCells>
  <pageMargins left="0.7" right="0.7" top="0.75" bottom="0.75" header="0.3" footer="0.3"/>
  <pageSetup orientation="portrait" paperSize="9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ED060C2-7736-488F-8C2B-C912FB0DABD7}">
  <dimension ref="A1:B9"/>
  <sheetViews>
    <sheetView workbookViewId="0" topLeftCell="A1">
      <selection pane="topLeft" activeCell="C27" sqref="C27"/>
    </sheetView>
  </sheetViews>
  <sheetFormatPr defaultColWidth="8.854285714285714" defaultRowHeight="15.75"/>
  <cols>
    <col min="1" max="1" width="63.857142857142854" style="5" bestFit="1" customWidth="1"/>
    <col min="2" max="2" width="20.285714285714285" style="5" customWidth="1"/>
    <col min="3" max="16384" width="8.857142857142858" style="5"/>
  </cols>
  <sheetData>
    <row r="1" spans="1:2" ht="15.75">
      <c r="A1" s="50"/>
      <c r="B1" s="49" t="s">
        <v>192</v>
      </c>
    </row>
    <row r="2" spans="1:2" ht="15.75">
      <c r="A2" s="172" t="s">
        <v>193</v>
      </c>
      <c r="B2" s="172"/>
    </row>
    <row r="3" spans="1:2" ht="15.75">
      <c r="A3" s="172"/>
      <c r="B3" s="172"/>
    </row>
    <row r="5" spans="1:2" ht="47.25">
      <c r="A5" s="169" t="s">
        <v>0</v>
      </c>
      <c r="B5" s="3" t="s">
        <v>173</v>
      </c>
    </row>
    <row r="6" spans="1:2" ht="15.75">
      <c r="A6" s="169"/>
      <c r="B6" s="19" t="s">
        <v>2</v>
      </c>
    </row>
    <row r="7" spans="1:2" ht="15.75">
      <c r="A7" s="29" t="s">
        <v>440</v>
      </c>
      <c r="B7" s="30">
        <v>148526</v>
      </c>
    </row>
    <row r="8" spans="1:2" ht="31.5">
      <c r="A8" s="29" t="s">
        <v>194</v>
      </c>
      <c r="B8" s="30">
        <v>7056</v>
      </c>
    </row>
    <row r="9" spans="2:2" ht="15.75">
      <c r="B9" s="73">
        <f>SUM(B7:B8)</f>
        <v>155582</v>
      </c>
    </row>
  </sheetData>
  <mergeCells count="2">
    <mergeCell ref="A2:B3"/>
    <mergeCell ref="A5:A6"/>
  </mergeCells>
  <pageMargins left="0.7" right="0.7" top="0.75" bottom="0.75" header="0.3" footer="0.3"/>
  <pageSetup orientation="portrait" paperSize="9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6177881-A114-479A-8AF5-8F459B6C201B}">
  <dimension ref="A1:D33"/>
  <sheetViews>
    <sheetView workbookViewId="0" topLeftCell="A4">
      <selection pane="topLeft" activeCell="E34" sqref="E34"/>
    </sheetView>
  </sheetViews>
  <sheetFormatPr defaultRowHeight="15"/>
  <cols>
    <col min="1" max="1" width="33.714285714285715" customWidth="1"/>
    <col min="2" max="2" width="12.285714285714286" customWidth="1"/>
    <col min="3" max="3" width="27" customWidth="1"/>
    <col min="4" max="4" width="4.571428571428571" customWidth="1"/>
  </cols>
  <sheetData>
    <row r="1" spans="1:3" ht="15.75">
      <c r="A1" s="175" t="s">
        <v>195</v>
      </c>
      <c r="B1" s="175"/>
      <c r="C1" s="175"/>
    </row>
    <row r="2" spans="1:4" ht="17.25">
      <c r="A2" s="176" t="s">
        <v>196</v>
      </c>
      <c r="B2" s="176"/>
      <c r="C2" s="176"/>
      <c r="D2" s="51"/>
    </row>
    <row r="3" spans="1:4" ht="17.25">
      <c r="A3" s="176"/>
      <c r="B3" s="176"/>
      <c r="C3" s="176"/>
      <c r="D3" s="51"/>
    </row>
    <row r="4" spans="1:4" ht="17.25">
      <c r="A4" s="176"/>
      <c r="B4" s="176"/>
      <c r="C4" s="176"/>
      <c r="D4" s="51"/>
    </row>
    <row r="5" spans="1:3" ht="15.75">
      <c r="A5" s="177" t="s">
        <v>197</v>
      </c>
      <c r="B5" s="177"/>
      <c r="C5" s="177"/>
    </row>
    <row r="6" spans="1:3" ht="15.75">
      <c r="A6" s="52"/>
      <c r="B6" s="52"/>
      <c r="C6" s="52"/>
    </row>
    <row r="7" spans="1:3" ht="22.7" customHeight="1">
      <c r="A7" s="165" t="s">
        <v>0</v>
      </c>
      <c r="B7" s="165" t="s">
        <v>1</v>
      </c>
      <c r="C7" s="3" t="s">
        <v>224</v>
      </c>
    </row>
    <row r="8" spans="1:3" ht="27" customHeight="1">
      <c r="A8" s="166"/>
      <c r="B8" s="166"/>
      <c r="C8" s="19" t="s">
        <v>2</v>
      </c>
    </row>
    <row r="9" spans="1:3" ht="32.1" customHeight="1">
      <c r="A9" s="173" t="s">
        <v>198</v>
      </c>
      <c r="B9" s="174"/>
      <c r="C9" s="70">
        <f>C10+C17+C19+C21+C24+C23+C26+C28+C30+C32</f>
        <v>32121299</v>
      </c>
    </row>
    <row r="10" spans="1:3" ht="15.75">
      <c r="A10" s="74" t="s">
        <v>199</v>
      </c>
      <c r="B10" s="4" t="s">
        <v>200</v>
      </c>
      <c r="C10" s="75">
        <v>3417905</v>
      </c>
    </row>
    <row r="11" spans="1:3" ht="15.75">
      <c r="A11" s="53"/>
      <c r="B11" s="54"/>
      <c r="C11" s="55"/>
    </row>
    <row r="12" spans="1:3" ht="15.75">
      <c r="A12" s="53" t="s">
        <v>201</v>
      </c>
      <c r="B12" s="56" t="s">
        <v>202</v>
      </c>
      <c r="C12" s="55">
        <v>2363435</v>
      </c>
    </row>
    <row r="13" spans="1:3" ht="15.75">
      <c r="A13" s="53" t="s">
        <v>203</v>
      </c>
      <c r="B13" s="56" t="s">
        <v>204</v>
      </c>
      <c r="C13" s="55">
        <v>62760</v>
      </c>
    </row>
    <row r="14" spans="1:3" ht="15.75">
      <c r="A14" s="53" t="s">
        <v>750</v>
      </c>
      <c r="B14" s="56" t="s">
        <v>749</v>
      </c>
      <c r="C14" s="55">
        <v>6500</v>
      </c>
    </row>
    <row r="15" spans="1:3" ht="15.75">
      <c r="A15" s="53" t="s">
        <v>205</v>
      </c>
      <c r="B15" s="56" t="s">
        <v>206</v>
      </c>
      <c r="C15" s="55">
        <v>985210</v>
      </c>
    </row>
    <row r="16" spans="1:3" ht="15.75">
      <c r="A16" s="53"/>
      <c r="B16" s="56"/>
      <c r="C16" s="55"/>
    </row>
    <row r="17" spans="1:3" ht="15.75">
      <c r="A17" s="76" t="s">
        <v>207</v>
      </c>
      <c r="B17" s="3" t="s">
        <v>208</v>
      </c>
      <c r="C17" s="31">
        <v>4955</v>
      </c>
    </row>
    <row r="18" spans="1:3" ht="15.75">
      <c r="A18" s="6"/>
      <c r="B18" s="57"/>
      <c r="C18" s="30"/>
    </row>
    <row r="19" spans="1:3" ht="15.75">
      <c r="A19" s="76" t="s">
        <v>209</v>
      </c>
      <c r="B19" s="3" t="s">
        <v>210</v>
      </c>
      <c r="C19" s="31">
        <v>397460</v>
      </c>
    </row>
    <row r="20" spans="1:3" ht="15.75">
      <c r="A20" s="6"/>
      <c r="B20" s="57"/>
      <c r="C20" s="30"/>
    </row>
    <row r="21" spans="1:3" ht="15.75">
      <c r="A21" s="76" t="s">
        <v>211</v>
      </c>
      <c r="B21" s="3" t="s">
        <v>212</v>
      </c>
      <c r="C21" s="31">
        <v>565289</v>
      </c>
    </row>
    <row r="22" spans="1:3" ht="15.75">
      <c r="A22" s="6"/>
      <c r="B22" s="57"/>
      <c r="C22" s="30"/>
    </row>
    <row r="23" spans="1:3" ht="15.75">
      <c r="A23" s="76" t="s">
        <v>751</v>
      </c>
      <c r="B23" s="77" t="s">
        <v>752</v>
      </c>
      <c r="C23" s="31">
        <v>61999</v>
      </c>
    </row>
    <row r="24" spans="1:3" ht="31.5">
      <c r="A24" s="76" t="s">
        <v>213</v>
      </c>
      <c r="B24" s="3" t="s">
        <v>214</v>
      </c>
      <c r="C24" s="31">
        <v>7396223</v>
      </c>
    </row>
    <row r="25" spans="1:3" ht="15.75">
      <c r="A25" s="6"/>
      <c r="B25" s="57"/>
      <c r="C25" s="30"/>
    </row>
    <row r="26" spans="1:3" ht="15.75">
      <c r="A26" s="76" t="s">
        <v>215</v>
      </c>
      <c r="B26" s="3" t="s">
        <v>216</v>
      </c>
      <c r="C26" s="31">
        <v>141197</v>
      </c>
    </row>
    <row r="27" spans="1:3" ht="15.75">
      <c r="A27" s="6"/>
      <c r="B27" s="57"/>
      <c r="C27" s="30"/>
    </row>
    <row r="28" spans="1:3" ht="15.75">
      <c r="A28" s="76" t="s">
        <v>217</v>
      </c>
      <c r="B28" s="3" t="s">
        <v>218</v>
      </c>
      <c r="C28" s="31">
        <v>2271898</v>
      </c>
    </row>
    <row r="29" spans="1:3" ht="15.75">
      <c r="A29" s="6"/>
      <c r="B29" s="57"/>
      <c r="C29" s="30"/>
    </row>
    <row r="30" spans="1:3" ht="15.75">
      <c r="A30" s="76" t="s">
        <v>219</v>
      </c>
      <c r="B30" s="3" t="s">
        <v>220</v>
      </c>
      <c r="C30" s="31">
        <v>12607946</v>
      </c>
    </row>
    <row r="31" spans="1:3" ht="15.75">
      <c r="A31" s="6"/>
      <c r="B31" s="57"/>
      <c r="C31" s="30"/>
    </row>
    <row r="32" spans="1:3" ht="15.75">
      <c r="A32" s="76" t="s">
        <v>221</v>
      </c>
      <c r="B32" s="3" t="s">
        <v>222</v>
      </c>
      <c r="C32" s="31">
        <v>5256427</v>
      </c>
    </row>
    <row r="33" spans="3:3" ht="15">
      <c r="C33" s="58"/>
    </row>
  </sheetData>
  <mergeCells count="6">
    <mergeCell ref="A9:B9"/>
    <mergeCell ref="A1:C1"/>
    <mergeCell ref="A2:C4"/>
    <mergeCell ref="A5:C5"/>
    <mergeCell ref="A7:A8"/>
    <mergeCell ref="B7:B8"/>
  </mergeCells>
  <pageMargins left="0.7" right="0.7" top="0.75" bottom="0.75" header="0.3" footer="0.3"/>
  <pageSetup orientation="portrait" paperSize="9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5D9705C-AB38-40E0-A858-B10922C4240E}">
  <dimension ref="A1:C39"/>
  <sheetViews>
    <sheetView workbookViewId="0" topLeftCell="A13">
      <selection pane="topLeft" activeCell="F37" sqref="F37"/>
    </sheetView>
  </sheetViews>
  <sheetFormatPr defaultColWidth="8.854285714285714" defaultRowHeight="15"/>
  <cols>
    <col min="1" max="1" width="42.714285714285715" style="36" customWidth="1"/>
    <col min="2" max="2" width="12.142857142857142" style="36" customWidth="1"/>
    <col min="3" max="3" width="17.285714285714285" style="36" customWidth="1"/>
    <col min="4" max="16384" width="8.857142857142858" style="36"/>
  </cols>
  <sheetData>
    <row r="1" spans="1:3" ht="15">
      <c r="A1" s="163" t="s">
        <v>225</v>
      </c>
      <c r="B1" s="163"/>
      <c r="C1" s="163"/>
    </row>
    <row r="2" spans="1:3" ht="5.25" customHeight="1">
      <c r="A2" s="163"/>
      <c r="B2" s="163"/>
      <c r="C2" s="163"/>
    </row>
    <row r="3" spans="1:3" ht="15">
      <c r="A3" s="176" t="s">
        <v>196</v>
      </c>
      <c r="B3" s="176"/>
      <c r="C3" s="176"/>
    </row>
    <row r="4" spans="1:3" ht="15">
      <c r="A4" s="176"/>
      <c r="B4" s="176"/>
      <c r="C4" s="176"/>
    </row>
    <row r="5" spans="1:3" ht="15">
      <c r="A5" s="178" t="s">
        <v>226</v>
      </c>
      <c r="B5" s="178"/>
      <c r="C5" s="178"/>
    </row>
    <row r="6" spans="1:3" ht="6.75" customHeight="1">
      <c r="A6" s="179"/>
      <c r="B6" s="179"/>
      <c r="C6" s="179"/>
    </row>
    <row r="7" spans="1:3" ht="29.65" customHeight="1">
      <c r="A7" s="180" t="s">
        <v>0</v>
      </c>
      <c r="B7" s="180" t="s">
        <v>1</v>
      </c>
      <c r="C7" s="60" t="s">
        <v>224</v>
      </c>
    </row>
    <row r="8" spans="1:3" ht="24.95" customHeight="1">
      <c r="A8" s="181"/>
      <c r="B8" s="181"/>
      <c r="C8" s="61" t="s">
        <v>2</v>
      </c>
    </row>
    <row r="9" spans="1:3" ht="34.35" customHeight="1">
      <c r="A9" s="60" t="s">
        <v>227</v>
      </c>
      <c r="B9" s="62"/>
      <c r="C9" s="69">
        <v>32121299</v>
      </c>
    </row>
    <row r="10" spans="1:3" ht="15">
      <c r="A10" s="63"/>
      <c r="B10" s="59"/>
      <c r="C10" s="64"/>
    </row>
    <row r="11" spans="1:3" ht="15.75">
      <c r="A11" s="33" t="s">
        <v>228</v>
      </c>
      <c r="B11" s="6" t="s">
        <v>229</v>
      </c>
      <c r="C11" s="70">
        <v>16378698</v>
      </c>
    </row>
    <row r="12" spans="1:3" ht="15">
      <c r="A12" s="65" t="s">
        <v>230</v>
      </c>
      <c r="B12" s="34" t="s">
        <v>231</v>
      </c>
      <c r="C12" s="35">
        <v>12914079</v>
      </c>
    </row>
    <row r="13" spans="1:3" ht="30">
      <c r="A13" s="34" t="s">
        <v>232</v>
      </c>
      <c r="B13" s="34" t="s">
        <v>233</v>
      </c>
      <c r="C13" s="35">
        <v>3464619</v>
      </c>
    </row>
    <row r="14" spans="1:3" ht="15">
      <c r="A14" s="34"/>
      <c r="B14" s="34"/>
      <c r="C14" s="35"/>
    </row>
    <row r="15" spans="1:3" ht="15.75">
      <c r="A15" s="33" t="s">
        <v>234</v>
      </c>
      <c r="B15" s="6" t="s">
        <v>235</v>
      </c>
      <c r="C15" s="70">
        <v>7694548</v>
      </c>
    </row>
    <row r="16" spans="1:3" ht="30">
      <c r="A16" s="34" t="s">
        <v>236</v>
      </c>
      <c r="B16" s="34" t="s">
        <v>237</v>
      </c>
      <c r="C16" s="35">
        <v>41476</v>
      </c>
    </row>
    <row r="17" spans="1:3" ht="15">
      <c r="A17" s="34" t="s">
        <v>238</v>
      </c>
      <c r="B17" s="34" t="s">
        <v>239</v>
      </c>
      <c r="C17" s="35">
        <v>5448284</v>
      </c>
    </row>
    <row r="18" spans="1:3" ht="30">
      <c r="A18" s="34" t="s">
        <v>240</v>
      </c>
      <c r="B18" s="34" t="s">
        <v>241</v>
      </c>
      <c r="C18" s="35">
        <v>2089709</v>
      </c>
    </row>
    <row r="19" spans="1:3" ht="15">
      <c r="A19" s="34" t="s">
        <v>242</v>
      </c>
      <c r="B19" s="34" t="s">
        <v>243</v>
      </c>
      <c r="C19" s="35">
        <v>17610</v>
      </c>
    </row>
    <row r="20" spans="1:3" ht="30">
      <c r="A20" s="34" t="s">
        <v>244</v>
      </c>
      <c r="B20" s="34" t="s">
        <v>245</v>
      </c>
      <c r="C20" s="35">
        <v>99357</v>
      </c>
    </row>
    <row r="21" spans="1:3" ht="15">
      <c r="A21" s="34"/>
      <c r="B21" s="34"/>
      <c r="C21" s="35"/>
    </row>
    <row r="22" spans="1:3" ht="15.75">
      <c r="A22" s="33" t="s">
        <v>246</v>
      </c>
      <c r="B22" s="6" t="s">
        <v>247</v>
      </c>
      <c r="C22" s="70">
        <v>134875</v>
      </c>
    </row>
    <row r="23" spans="1:3" ht="30">
      <c r="A23" s="34" t="s">
        <v>248</v>
      </c>
      <c r="B23" s="34" t="s">
        <v>249</v>
      </c>
      <c r="C23" s="35">
        <v>134875</v>
      </c>
    </row>
    <row r="24" spans="1:3" ht="15">
      <c r="A24" s="34"/>
      <c r="B24" s="34"/>
      <c r="C24" s="35"/>
    </row>
    <row r="25" spans="1:3" ht="15.75">
      <c r="A25" s="33" t="s">
        <v>250</v>
      </c>
      <c r="B25" s="6" t="s">
        <v>251</v>
      </c>
      <c r="C25" s="70">
        <v>947010</v>
      </c>
    </row>
    <row r="26" spans="1:3" ht="15">
      <c r="A26" s="34" t="s">
        <v>252</v>
      </c>
      <c r="B26" s="34" t="s">
        <v>253</v>
      </c>
      <c r="C26" s="35">
        <v>1624</v>
      </c>
    </row>
    <row r="27" spans="1:3" ht="15">
      <c r="A27" s="34" t="s">
        <v>254</v>
      </c>
      <c r="B27" s="34" t="s">
        <v>255</v>
      </c>
      <c r="C27" s="35">
        <v>945386</v>
      </c>
    </row>
    <row r="28" spans="1:3" ht="15">
      <c r="A28" s="34"/>
      <c r="B28" s="34"/>
      <c r="C28" s="35"/>
    </row>
    <row r="29" spans="1:3" ht="15.75">
      <c r="A29" s="33" t="s">
        <v>256</v>
      </c>
      <c r="B29" s="6" t="s">
        <v>257</v>
      </c>
      <c r="C29" s="70">
        <v>5271206</v>
      </c>
    </row>
    <row r="30" spans="1:3" ht="15">
      <c r="A30" s="34" t="s">
        <v>258</v>
      </c>
      <c r="B30" s="34" t="s">
        <v>259</v>
      </c>
      <c r="C30" s="35">
        <v>70178</v>
      </c>
    </row>
    <row r="31" spans="1:3" ht="15">
      <c r="A31" s="34" t="s">
        <v>260</v>
      </c>
      <c r="B31" s="34" t="s">
        <v>261</v>
      </c>
      <c r="C31" s="35">
        <v>5099140</v>
      </c>
    </row>
    <row r="32" spans="1:3" ht="15">
      <c r="A32" s="34"/>
      <c r="B32" s="34"/>
      <c r="C32" s="35"/>
    </row>
    <row r="33" spans="1:3" ht="15.75">
      <c r="A33" s="33" t="s">
        <v>262</v>
      </c>
      <c r="B33" s="6" t="s">
        <v>263</v>
      </c>
      <c r="C33" s="70">
        <v>1366450</v>
      </c>
    </row>
    <row r="34" spans="1:3" ht="15">
      <c r="A34" s="34" t="s">
        <v>264</v>
      </c>
      <c r="B34" s="34" t="s">
        <v>265</v>
      </c>
      <c r="C34" s="35">
        <v>634754</v>
      </c>
    </row>
    <row r="35" spans="1:3" ht="15">
      <c r="A35" s="34" t="s">
        <v>266</v>
      </c>
      <c r="B35" s="34" t="s">
        <v>267</v>
      </c>
      <c r="C35" s="35">
        <v>14316</v>
      </c>
    </row>
    <row r="36" spans="1:3" ht="30">
      <c r="A36" s="34" t="s">
        <v>268</v>
      </c>
      <c r="B36" s="34" t="s">
        <v>269</v>
      </c>
      <c r="C36" s="35">
        <v>717380</v>
      </c>
    </row>
    <row r="37" spans="1:3" ht="15">
      <c r="A37" s="34"/>
      <c r="B37" s="34"/>
      <c r="C37" s="35"/>
    </row>
    <row r="38" spans="1:3" ht="47.25" customHeight="1">
      <c r="A38" s="33" t="s">
        <v>270</v>
      </c>
      <c r="B38" s="6" t="s">
        <v>271</v>
      </c>
      <c r="C38" s="70">
        <v>328512</v>
      </c>
    </row>
    <row r="39" spans="1:3" ht="30">
      <c r="A39" s="34" t="s">
        <v>272</v>
      </c>
      <c r="B39" s="34" t="s">
        <v>273</v>
      </c>
      <c r="C39" s="35">
        <v>328512</v>
      </c>
    </row>
  </sheetData>
  <mergeCells count="5">
    <mergeCell ref="A1:C2"/>
    <mergeCell ref="A3:C4"/>
    <mergeCell ref="A5:C6"/>
    <mergeCell ref="A7:A8"/>
    <mergeCell ref="B7:B8"/>
  </mergeCells>
  <pageMargins left="0.7" right="0.7" top="0.75" bottom="0.75" header="0.3" footer="0.3"/>
  <pageSetup orientation="portrait" paperSize="9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644BA38-BC96-41C6-9A33-D03A99AAE392}">
  <dimension ref="A1:K319"/>
  <sheetViews>
    <sheetView zoomScale="130" zoomScaleNormal="130" workbookViewId="0" topLeftCell="A308">
      <selection pane="topLeft" activeCell="I325" sqref="I324:I325"/>
    </sheetView>
  </sheetViews>
  <sheetFormatPr defaultRowHeight="12.75"/>
  <cols>
    <col min="1" max="1" width="8.142857142857142" style="157" customWidth="1"/>
    <col min="2" max="2" width="20.857142857142858" style="99" customWidth="1"/>
    <col min="3" max="3" width="11.142857142857142" style="129" customWidth="1"/>
    <col min="4" max="4" width="13.714285714285714" style="99" customWidth="1"/>
    <col min="5" max="5" width="11.285714285714286" style="129" customWidth="1"/>
    <col min="6" max="6" width="11.142857142857142" style="99" customWidth="1"/>
    <col min="7" max="7" width="11.571428571428571" style="99" customWidth="1"/>
    <col min="8" max="8" width="10.142857142857142" style="99" customWidth="1"/>
    <col min="9" max="9" width="9.571428571428571" style="129" customWidth="1"/>
    <col min="10" max="10" width="12" style="99" customWidth="1"/>
    <col min="11" max="11" width="11.285714285714286" style="130" customWidth="1"/>
    <col min="12" max="260" width="9.142857142857142" style="99"/>
    <col min="261" max="261" width="13" style="99" customWidth="1"/>
    <col min="262" max="262" width="43.285714285714285" style="99" customWidth="1"/>
    <col min="263" max="263" width="9.714285714285714" style="99" customWidth="1"/>
    <col min="264" max="264" width="9.142857142857142" style="99"/>
    <col min="265" max="265" width="10" style="99" customWidth="1"/>
    <col min="266" max="266" width="9.714285714285714" style="99" customWidth="1"/>
    <col min="267" max="516" width="9.142857142857142" style="99"/>
    <col min="517" max="517" width="13" style="99" customWidth="1"/>
    <col min="518" max="518" width="43.285714285714285" style="99" customWidth="1"/>
    <col min="519" max="519" width="9.714285714285714" style="99" customWidth="1"/>
    <col min="520" max="520" width="9.142857142857142" style="99"/>
    <col min="521" max="521" width="10" style="99" customWidth="1"/>
    <col min="522" max="522" width="9.714285714285714" style="99" customWidth="1"/>
    <col min="523" max="772" width="9.142857142857142" style="99"/>
    <col min="773" max="773" width="13" style="99" customWidth="1"/>
    <col min="774" max="774" width="43.285714285714285" style="99" customWidth="1"/>
    <col min="775" max="775" width="9.714285714285714" style="99" customWidth="1"/>
    <col min="776" max="776" width="9.142857142857142" style="99"/>
    <col min="777" max="777" width="10" style="99" customWidth="1"/>
    <col min="778" max="778" width="9.714285714285714" style="99" customWidth="1"/>
    <col min="779" max="1028" width="9.142857142857142" style="99"/>
    <col min="1029" max="1029" width="13" style="99" customWidth="1"/>
    <col min="1030" max="1030" width="43.285714285714285" style="99" customWidth="1"/>
    <col min="1031" max="1031" width="9.714285714285714" style="99" customWidth="1"/>
    <col min="1032" max="1032" width="9.142857142857142" style="99"/>
    <col min="1033" max="1033" width="10" style="99" customWidth="1"/>
    <col min="1034" max="1034" width="9.714285714285714" style="99" customWidth="1"/>
    <col min="1035" max="1284" width="9.142857142857142" style="99"/>
    <col min="1285" max="1285" width="13" style="99" customWidth="1"/>
    <col min="1286" max="1286" width="43.285714285714285" style="99" customWidth="1"/>
    <col min="1287" max="1287" width="9.714285714285714" style="99" customWidth="1"/>
    <col min="1288" max="1288" width="9.142857142857142" style="99"/>
    <col min="1289" max="1289" width="10" style="99" customWidth="1"/>
    <col min="1290" max="1290" width="9.714285714285714" style="99" customWidth="1"/>
    <col min="1291" max="1540" width="9.142857142857142" style="99"/>
    <col min="1541" max="1541" width="13" style="99" customWidth="1"/>
    <col min="1542" max="1542" width="43.285714285714285" style="99" customWidth="1"/>
    <col min="1543" max="1543" width="9.714285714285714" style="99" customWidth="1"/>
    <col min="1544" max="1544" width="9.142857142857142" style="99"/>
    <col min="1545" max="1545" width="10" style="99" customWidth="1"/>
    <col min="1546" max="1546" width="9.714285714285714" style="99" customWidth="1"/>
    <col min="1547" max="1796" width="9.142857142857142" style="99"/>
    <col min="1797" max="1797" width="13" style="99" customWidth="1"/>
    <col min="1798" max="1798" width="43.285714285714285" style="99" customWidth="1"/>
    <col min="1799" max="1799" width="9.714285714285714" style="99" customWidth="1"/>
    <col min="1800" max="1800" width="9.142857142857142" style="99"/>
    <col min="1801" max="1801" width="10" style="99" customWidth="1"/>
    <col min="1802" max="1802" width="9.714285714285714" style="99" customWidth="1"/>
    <col min="1803" max="2052" width="9.142857142857142" style="99"/>
    <col min="2053" max="2053" width="13" style="99" customWidth="1"/>
    <col min="2054" max="2054" width="43.285714285714285" style="99" customWidth="1"/>
    <col min="2055" max="2055" width="9.714285714285714" style="99" customWidth="1"/>
    <col min="2056" max="2056" width="9.142857142857142" style="99"/>
    <col min="2057" max="2057" width="10" style="99" customWidth="1"/>
    <col min="2058" max="2058" width="9.714285714285714" style="99" customWidth="1"/>
    <col min="2059" max="2308" width="9.142857142857142" style="99"/>
    <col min="2309" max="2309" width="13" style="99" customWidth="1"/>
    <col min="2310" max="2310" width="43.285714285714285" style="99" customWidth="1"/>
    <col min="2311" max="2311" width="9.714285714285714" style="99" customWidth="1"/>
    <col min="2312" max="2312" width="9.142857142857142" style="99"/>
    <col min="2313" max="2313" width="10" style="99" customWidth="1"/>
    <col min="2314" max="2314" width="9.714285714285714" style="99" customWidth="1"/>
    <col min="2315" max="2564" width="9.142857142857142" style="99"/>
    <col min="2565" max="2565" width="13" style="99" customWidth="1"/>
    <col min="2566" max="2566" width="43.285714285714285" style="99" customWidth="1"/>
    <col min="2567" max="2567" width="9.714285714285714" style="99" customWidth="1"/>
    <col min="2568" max="2568" width="9.142857142857142" style="99"/>
    <col min="2569" max="2569" width="10" style="99" customWidth="1"/>
    <col min="2570" max="2570" width="9.714285714285714" style="99" customWidth="1"/>
    <col min="2571" max="2820" width="9.142857142857142" style="99"/>
    <col min="2821" max="2821" width="13" style="99" customWidth="1"/>
    <col min="2822" max="2822" width="43.285714285714285" style="99" customWidth="1"/>
    <col min="2823" max="2823" width="9.714285714285714" style="99" customWidth="1"/>
    <col min="2824" max="2824" width="9.142857142857142" style="99"/>
    <col min="2825" max="2825" width="10" style="99" customWidth="1"/>
    <col min="2826" max="2826" width="9.714285714285714" style="99" customWidth="1"/>
    <col min="2827" max="3076" width="9.142857142857142" style="99"/>
    <col min="3077" max="3077" width="13" style="99" customWidth="1"/>
    <col min="3078" max="3078" width="43.285714285714285" style="99" customWidth="1"/>
    <col min="3079" max="3079" width="9.714285714285714" style="99" customWidth="1"/>
    <col min="3080" max="3080" width="9.142857142857142" style="99"/>
    <col min="3081" max="3081" width="10" style="99" customWidth="1"/>
    <col min="3082" max="3082" width="9.714285714285714" style="99" customWidth="1"/>
    <col min="3083" max="3332" width="9.142857142857142" style="99"/>
    <col min="3333" max="3333" width="13" style="99" customWidth="1"/>
    <col min="3334" max="3334" width="43.285714285714285" style="99" customWidth="1"/>
    <col min="3335" max="3335" width="9.714285714285714" style="99" customWidth="1"/>
    <col min="3336" max="3336" width="9.142857142857142" style="99"/>
    <col min="3337" max="3337" width="10" style="99" customWidth="1"/>
    <col min="3338" max="3338" width="9.714285714285714" style="99" customWidth="1"/>
    <col min="3339" max="3588" width="9.142857142857142" style="99"/>
    <col min="3589" max="3589" width="13" style="99" customWidth="1"/>
    <col min="3590" max="3590" width="43.285714285714285" style="99" customWidth="1"/>
    <col min="3591" max="3591" width="9.714285714285714" style="99" customWidth="1"/>
    <col min="3592" max="3592" width="9.142857142857142" style="99"/>
    <col min="3593" max="3593" width="10" style="99" customWidth="1"/>
    <col min="3594" max="3594" width="9.714285714285714" style="99" customWidth="1"/>
    <col min="3595" max="3844" width="9.142857142857142" style="99"/>
    <col min="3845" max="3845" width="13" style="99" customWidth="1"/>
    <col min="3846" max="3846" width="43.285714285714285" style="99" customWidth="1"/>
    <col min="3847" max="3847" width="9.714285714285714" style="99" customWidth="1"/>
    <col min="3848" max="3848" width="9.142857142857142" style="99"/>
    <col min="3849" max="3849" width="10" style="99" customWidth="1"/>
    <col min="3850" max="3850" width="9.714285714285714" style="99" customWidth="1"/>
    <col min="3851" max="4100" width="9.142857142857142" style="99"/>
    <col min="4101" max="4101" width="13" style="99" customWidth="1"/>
    <col min="4102" max="4102" width="43.285714285714285" style="99" customWidth="1"/>
    <col min="4103" max="4103" width="9.714285714285714" style="99" customWidth="1"/>
    <col min="4104" max="4104" width="9.142857142857142" style="99"/>
    <col min="4105" max="4105" width="10" style="99" customWidth="1"/>
    <col min="4106" max="4106" width="9.714285714285714" style="99" customWidth="1"/>
    <col min="4107" max="4356" width="9.142857142857142" style="99"/>
    <col min="4357" max="4357" width="13" style="99" customWidth="1"/>
    <col min="4358" max="4358" width="43.285714285714285" style="99" customWidth="1"/>
    <col min="4359" max="4359" width="9.714285714285714" style="99" customWidth="1"/>
    <col min="4360" max="4360" width="9.142857142857142" style="99"/>
    <col min="4361" max="4361" width="10" style="99" customWidth="1"/>
    <col min="4362" max="4362" width="9.714285714285714" style="99" customWidth="1"/>
    <col min="4363" max="4612" width="9.142857142857142" style="99"/>
    <col min="4613" max="4613" width="13" style="99" customWidth="1"/>
    <col min="4614" max="4614" width="43.285714285714285" style="99" customWidth="1"/>
    <col min="4615" max="4615" width="9.714285714285714" style="99" customWidth="1"/>
    <col min="4616" max="4616" width="9.142857142857142" style="99"/>
    <col min="4617" max="4617" width="10" style="99" customWidth="1"/>
    <col min="4618" max="4618" width="9.714285714285714" style="99" customWidth="1"/>
    <col min="4619" max="4868" width="9.142857142857142" style="99"/>
    <col min="4869" max="4869" width="13" style="99" customWidth="1"/>
    <col min="4870" max="4870" width="43.285714285714285" style="99" customWidth="1"/>
    <col min="4871" max="4871" width="9.714285714285714" style="99" customWidth="1"/>
    <col min="4872" max="4872" width="9.142857142857142" style="99"/>
    <col min="4873" max="4873" width="10" style="99" customWidth="1"/>
    <col min="4874" max="4874" width="9.714285714285714" style="99" customWidth="1"/>
    <col min="4875" max="5124" width="9.142857142857142" style="99"/>
    <col min="5125" max="5125" width="13" style="99" customWidth="1"/>
    <col min="5126" max="5126" width="43.285714285714285" style="99" customWidth="1"/>
    <col min="5127" max="5127" width="9.714285714285714" style="99" customWidth="1"/>
    <col min="5128" max="5128" width="9.142857142857142" style="99"/>
    <col min="5129" max="5129" width="10" style="99" customWidth="1"/>
    <col min="5130" max="5130" width="9.714285714285714" style="99" customWidth="1"/>
    <col min="5131" max="5380" width="9.142857142857142" style="99"/>
    <col min="5381" max="5381" width="13" style="99" customWidth="1"/>
    <col min="5382" max="5382" width="43.285714285714285" style="99" customWidth="1"/>
    <col min="5383" max="5383" width="9.714285714285714" style="99" customWidth="1"/>
    <col min="5384" max="5384" width="9.142857142857142" style="99"/>
    <col min="5385" max="5385" width="10" style="99" customWidth="1"/>
    <col min="5386" max="5386" width="9.714285714285714" style="99" customWidth="1"/>
    <col min="5387" max="5636" width="9.142857142857142" style="99"/>
    <col min="5637" max="5637" width="13" style="99" customWidth="1"/>
    <col min="5638" max="5638" width="43.285714285714285" style="99" customWidth="1"/>
    <col min="5639" max="5639" width="9.714285714285714" style="99" customWidth="1"/>
    <col min="5640" max="5640" width="9.142857142857142" style="99"/>
    <col min="5641" max="5641" width="10" style="99" customWidth="1"/>
    <col min="5642" max="5642" width="9.714285714285714" style="99" customWidth="1"/>
    <col min="5643" max="5892" width="9.142857142857142" style="99"/>
    <col min="5893" max="5893" width="13" style="99" customWidth="1"/>
    <col min="5894" max="5894" width="43.285714285714285" style="99" customWidth="1"/>
    <col min="5895" max="5895" width="9.714285714285714" style="99" customWidth="1"/>
    <col min="5896" max="5896" width="9.142857142857142" style="99"/>
    <col min="5897" max="5897" width="10" style="99" customWidth="1"/>
    <col min="5898" max="5898" width="9.714285714285714" style="99" customWidth="1"/>
    <col min="5899" max="6148" width="9.142857142857142" style="99"/>
    <col min="6149" max="6149" width="13" style="99" customWidth="1"/>
    <col min="6150" max="6150" width="43.285714285714285" style="99" customWidth="1"/>
    <col min="6151" max="6151" width="9.714285714285714" style="99" customWidth="1"/>
    <col min="6152" max="6152" width="9.142857142857142" style="99"/>
    <col min="6153" max="6153" width="10" style="99" customWidth="1"/>
    <col min="6154" max="6154" width="9.714285714285714" style="99" customWidth="1"/>
    <col min="6155" max="6404" width="9.142857142857142" style="99"/>
    <col min="6405" max="6405" width="13" style="99" customWidth="1"/>
    <col min="6406" max="6406" width="43.285714285714285" style="99" customWidth="1"/>
    <col min="6407" max="6407" width="9.714285714285714" style="99" customWidth="1"/>
    <col min="6408" max="6408" width="9.142857142857142" style="99"/>
    <col min="6409" max="6409" width="10" style="99" customWidth="1"/>
    <col min="6410" max="6410" width="9.714285714285714" style="99" customWidth="1"/>
    <col min="6411" max="6660" width="9.142857142857142" style="99"/>
    <col min="6661" max="6661" width="13" style="99" customWidth="1"/>
    <col min="6662" max="6662" width="43.285714285714285" style="99" customWidth="1"/>
    <col min="6663" max="6663" width="9.714285714285714" style="99" customWidth="1"/>
    <col min="6664" max="6664" width="9.142857142857142" style="99"/>
    <col min="6665" max="6665" width="10" style="99" customWidth="1"/>
    <col min="6666" max="6666" width="9.714285714285714" style="99" customWidth="1"/>
    <col min="6667" max="6916" width="9.142857142857142" style="99"/>
    <col min="6917" max="6917" width="13" style="99" customWidth="1"/>
    <col min="6918" max="6918" width="43.285714285714285" style="99" customWidth="1"/>
    <col min="6919" max="6919" width="9.714285714285714" style="99" customWidth="1"/>
    <col min="6920" max="6920" width="9.142857142857142" style="99"/>
    <col min="6921" max="6921" width="10" style="99" customWidth="1"/>
    <col min="6922" max="6922" width="9.714285714285714" style="99" customWidth="1"/>
    <col min="6923" max="7172" width="9.142857142857142" style="99"/>
    <col min="7173" max="7173" width="13" style="99" customWidth="1"/>
    <col min="7174" max="7174" width="43.285714285714285" style="99" customWidth="1"/>
    <col min="7175" max="7175" width="9.714285714285714" style="99" customWidth="1"/>
    <col min="7176" max="7176" width="9.142857142857142" style="99"/>
    <col min="7177" max="7177" width="10" style="99" customWidth="1"/>
    <col min="7178" max="7178" width="9.714285714285714" style="99" customWidth="1"/>
    <col min="7179" max="7428" width="9.142857142857142" style="99"/>
    <col min="7429" max="7429" width="13" style="99" customWidth="1"/>
    <col min="7430" max="7430" width="43.285714285714285" style="99" customWidth="1"/>
    <col min="7431" max="7431" width="9.714285714285714" style="99" customWidth="1"/>
    <col min="7432" max="7432" width="9.142857142857142" style="99"/>
    <col min="7433" max="7433" width="10" style="99" customWidth="1"/>
    <col min="7434" max="7434" width="9.714285714285714" style="99" customWidth="1"/>
    <col min="7435" max="7684" width="9.142857142857142" style="99"/>
    <col min="7685" max="7685" width="13" style="99" customWidth="1"/>
    <col min="7686" max="7686" width="43.285714285714285" style="99" customWidth="1"/>
    <col min="7687" max="7687" width="9.714285714285714" style="99" customWidth="1"/>
    <col min="7688" max="7688" width="9.142857142857142" style="99"/>
    <col min="7689" max="7689" width="10" style="99" customWidth="1"/>
    <col min="7690" max="7690" width="9.714285714285714" style="99" customWidth="1"/>
    <col min="7691" max="7940" width="9.142857142857142" style="99"/>
    <col min="7941" max="7941" width="13" style="99" customWidth="1"/>
    <col min="7942" max="7942" width="43.285714285714285" style="99" customWidth="1"/>
    <col min="7943" max="7943" width="9.714285714285714" style="99" customWidth="1"/>
    <col min="7944" max="7944" width="9.142857142857142" style="99"/>
    <col min="7945" max="7945" width="10" style="99" customWidth="1"/>
    <col min="7946" max="7946" width="9.714285714285714" style="99" customWidth="1"/>
    <col min="7947" max="8196" width="9.142857142857142" style="99"/>
    <col min="8197" max="8197" width="13" style="99" customWidth="1"/>
    <col min="8198" max="8198" width="43.285714285714285" style="99" customWidth="1"/>
    <col min="8199" max="8199" width="9.714285714285714" style="99" customWidth="1"/>
    <col min="8200" max="8200" width="9.142857142857142" style="99"/>
    <col min="8201" max="8201" width="10" style="99" customWidth="1"/>
    <col min="8202" max="8202" width="9.714285714285714" style="99" customWidth="1"/>
    <col min="8203" max="8452" width="9.142857142857142" style="99"/>
    <col min="8453" max="8453" width="13" style="99" customWidth="1"/>
    <col min="8454" max="8454" width="43.285714285714285" style="99" customWidth="1"/>
    <col min="8455" max="8455" width="9.714285714285714" style="99" customWidth="1"/>
    <col min="8456" max="8456" width="9.142857142857142" style="99"/>
    <col min="8457" max="8457" width="10" style="99" customWidth="1"/>
    <col min="8458" max="8458" width="9.714285714285714" style="99" customWidth="1"/>
    <col min="8459" max="8708" width="9.142857142857142" style="99"/>
    <col min="8709" max="8709" width="13" style="99" customWidth="1"/>
    <col min="8710" max="8710" width="43.285714285714285" style="99" customWidth="1"/>
    <col min="8711" max="8711" width="9.714285714285714" style="99" customWidth="1"/>
    <col min="8712" max="8712" width="9.142857142857142" style="99"/>
    <col min="8713" max="8713" width="10" style="99" customWidth="1"/>
    <col min="8714" max="8714" width="9.714285714285714" style="99" customWidth="1"/>
    <col min="8715" max="8964" width="9.142857142857142" style="99"/>
    <col min="8965" max="8965" width="13" style="99" customWidth="1"/>
    <col min="8966" max="8966" width="43.285714285714285" style="99" customWidth="1"/>
    <col min="8967" max="8967" width="9.714285714285714" style="99" customWidth="1"/>
    <col min="8968" max="8968" width="9.142857142857142" style="99"/>
    <col min="8969" max="8969" width="10" style="99" customWidth="1"/>
    <col min="8970" max="8970" width="9.714285714285714" style="99" customWidth="1"/>
    <col min="8971" max="9220" width="9.142857142857142" style="99"/>
    <col min="9221" max="9221" width="13" style="99" customWidth="1"/>
    <col min="9222" max="9222" width="43.285714285714285" style="99" customWidth="1"/>
    <col min="9223" max="9223" width="9.714285714285714" style="99" customWidth="1"/>
    <col min="9224" max="9224" width="9.142857142857142" style="99"/>
    <col min="9225" max="9225" width="10" style="99" customWidth="1"/>
    <col min="9226" max="9226" width="9.714285714285714" style="99" customWidth="1"/>
    <col min="9227" max="9476" width="9.142857142857142" style="99"/>
    <col min="9477" max="9477" width="13" style="99" customWidth="1"/>
    <col min="9478" max="9478" width="43.285714285714285" style="99" customWidth="1"/>
    <col min="9479" max="9479" width="9.714285714285714" style="99" customWidth="1"/>
    <col min="9480" max="9480" width="9.142857142857142" style="99"/>
    <col min="9481" max="9481" width="10" style="99" customWidth="1"/>
    <col min="9482" max="9482" width="9.714285714285714" style="99" customWidth="1"/>
    <col min="9483" max="9732" width="9.142857142857142" style="99"/>
    <col min="9733" max="9733" width="13" style="99" customWidth="1"/>
    <col min="9734" max="9734" width="43.285714285714285" style="99" customWidth="1"/>
    <col min="9735" max="9735" width="9.714285714285714" style="99" customWidth="1"/>
    <col min="9736" max="9736" width="9.142857142857142" style="99"/>
    <col min="9737" max="9737" width="10" style="99" customWidth="1"/>
    <col min="9738" max="9738" width="9.714285714285714" style="99" customWidth="1"/>
    <col min="9739" max="9988" width="9.142857142857142" style="99"/>
    <col min="9989" max="9989" width="13" style="99" customWidth="1"/>
    <col min="9990" max="9990" width="43.285714285714285" style="99" customWidth="1"/>
    <col min="9991" max="9991" width="9.714285714285714" style="99" customWidth="1"/>
    <col min="9992" max="9992" width="9.142857142857142" style="99"/>
    <col min="9993" max="9993" width="10" style="99" customWidth="1"/>
    <col min="9994" max="9994" width="9.714285714285714" style="99" customWidth="1"/>
    <col min="9995" max="10244" width="9.142857142857142" style="99"/>
    <col min="10245" max="10245" width="13" style="99" customWidth="1"/>
    <col min="10246" max="10246" width="43.285714285714285" style="99" customWidth="1"/>
    <col min="10247" max="10247" width="9.714285714285714" style="99" customWidth="1"/>
    <col min="10248" max="10248" width="9.142857142857142" style="99"/>
    <col min="10249" max="10249" width="10" style="99" customWidth="1"/>
    <col min="10250" max="10250" width="9.714285714285714" style="99" customWidth="1"/>
    <col min="10251" max="10500" width="9.142857142857142" style="99"/>
    <col min="10501" max="10501" width="13" style="99" customWidth="1"/>
    <col min="10502" max="10502" width="43.285714285714285" style="99" customWidth="1"/>
    <col min="10503" max="10503" width="9.714285714285714" style="99" customWidth="1"/>
    <col min="10504" max="10504" width="9.142857142857142" style="99"/>
    <col min="10505" max="10505" width="10" style="99" customWidth="1"/>
    <col min="10506" max="10506" width="9.714285714285714" style="99" customWidth="1"/>
    <col min="10507" max="10756" width="9.142857142857142" style="99"/>
    <col min="10757" max="10757" width="13" style="99" customWidth="1"/>
    <col min="10758" max="10758" width="43.285714285714285" style="99" customWidth="1"/>
    <col min="10759" max="10759" width="9.714285714285714" style="99" customWidth="1"/>
    <col min="10760" max="10760" width="9.142857142857142" style="99"/>
    <col min="10761" max="10761" width="10" style="99" customWidth="1"/>
    <col min="10762" max="10762" width="9.714285714285714" style="99" customWidth="1"/>
    <col min="10763" max="11012" width="9.142857142857142" style="99"/>
    <col min="11013" max="11013" width="13" style="99" customWidth="1"/>
    <col min="11014" max="11014" width="43.285714285714285" style="99" customWidth="1"/>
    <col min="11015" max="11015" width="9.714285714285714" style="99" customWidth="1"/>
    <col min="11016" max="11016" width="9.142857142857142" style="99"/>
    <col min="11017" max="11017" width="10" style="99" customWidth="1"/>
    <col min="11018" max="11018" width="9.714285714285714" style="99" customWidth="1"/>
    <col min="11019" max="11268" width="9.142857142857142" style="99"/>
    <col min="11269" max="11269" width="13" style="99" customWidth="1"/>
    <col min="11270" max="11270" width="43.285714285714285" style="99" customWidth="1"/>
    <col min="11271" max="11271" width="9.714285714285714" style="99" customWidth="1"/>
    <col min="11272" max="11272" width="9.142857142857142" style="99"/>
    <col min="11273" max="11273" width="10" style="99" customWidth="1"/>
    <col min="11274" max="11274" width="9.714285714285714" style="99" customWidth="1"/>
    <col min="11275" max="11524" width="9.142857142857142" style="99"/>
    <col min="11525" max="11525" width="13" style="99" customWidth="1"/>
    <col min="11526" max="11526" width="43.285714285714285" style="99" customWidth="1"/>
    <col min="11527" max="11527" width="9.714285714285714" style="99" customWidth="1"/>
    <col min="11528" max="11528" width="9.142857142857142" style="99"/>
    <col min="11529" max="11529" width="10" style="99" customWidth="1"/>
    <col min="11530" max="11530" width="9.714285714285714" style="99" customWidth="1"/>
    <col min="11531" max="11780" width="9.142857142857142" style="99"/>
    <col min="11781" max="11781" width="13" style="99" customWidth="1"/>
    <col min="11782" max="11782" width="43.285714285714285" style="99" customWidth="1"/>
    <col min="11783" max="11783" width="9.714285714285714" style="99" customWidth="1"/>
    <col min="11784" max="11784" width="9.142857142857142" style="99"/>
    <col min="11785" max="11785" width="10" style="99" customWidth="1"/>
    <col min="11786" max="11786" width="9.714285714285714" style="99" customWidth="1"/>
    <col min="11787" max="12036" width="9.142857142857142" style="99"/>
    <col min="12037" max="12037" width="13" style="99" customWidth="1"/>
    <col min="12038" max="12038" width="43.285714285714285" style="99" customWidth="1"/>
    <col min="12039" max="12039" width="9.714285714285714" style="99" customWidth="1"/>
    <col min="12040" max="12040" width="9.142857142857142" style="99"/>
    <col min="12041" max="12041" width="10" style="99" customWidth="1"/>
    <col min="12042" max="12042" width="9.714285714285714" style="99" customWidth="1"/>
    <col min="12043" max="12292" width="9.142857142857142" style="99"/>
    <col min="12293" max="12293" width="13" style="99" customWidth="1"/>
    <col min="12294" max="12294" width="43.285714285714285" style="99" customWidth="1"/>
    <col min="12295" max="12295" width="9.714285714285714" style="99" customWidth="1"/>
    <col min="12296" max="12296" width="9.142857142857142" style="99"/>
    <col min="12297" max="12297" width="10" style="99" customWidth="1"/>
    <col min="12298" max="12298" width="9.714285714285714" style="99" customWidth="1"/>
    <col min="12299" max="12548" width="9.142857142857142" style="99"/>
    <col min="12549" max="12549" width="13" style="99" customWidth="1"/>
    <col min="12550" max="12550" width="43.285714285714285" style="99" customWidth="1"/>
    <col min="12551" max="12551" width="9.714285714285714" style="99" customWidth="1"/>
    <col min="12552" max="12552" width="9.142857142857142" style="99"/>
    <col min="12553" max="12553" width="10" style="99" customWidth="1"/>
    <col min="12554" max="12554" width="9.714285714285714" style="99" customWidth="1"/>
    <col min="12555" max="12804" width="9.142857142857142" style="99"/>
    <col min="12805" max="12805" width="13" style="99" customWidth="1"/>
    <col min="12806" max="12806" width="43.285714285714285" style="99" customWidth="1"/>
    <col min="12807" max="12807" width="9.714285714285714" style="99" customWidth="1"/>
    <col min="12808" max="12808" width="9.142857142857142" style="99"/>
    <col min="12809" max="12809" width="10" style="99" customWidth="1"/>
    <col min="12810" max="12810" width="9.714285714285714" style="99" customWidth="1"/>
    <col min="12811" max="13060" width="9.142857142857142" style="99"/>
    <col min="13061" max="13061" width="13" style="99" customWidth="1"/>
    <col min="13062" max="13062" width="43.285714285714285" style="99" customWidth="1"/>
    <col min="13063" max="13063" width="9.714285714285714" style="99" customWidth="1"/>
    <col min="13064" max="13064" width="9.142857142857142" style="99"/>
    <col min="13065" max="13065" width="10" style="99" customWidth="1"/>
    <col min="13066" max="13066" width="9.714285714285714" style="99" customWidth="1"/>
    <col min="13067" max="13316" width="9.142857142857142" style="99"/>
    <col min="13317" max="13317" width="13" style="99" customWidth="1"/>
    <col min="13318" max="13318" width="43.285714285714285" style="99" customWidth="1"/>
    <col min="13319" max="13319" width="9.714285714285714" style="99" customWidth="1"/>
    <col min="13320" max="13320" width="9.142857142857142" style="99"/>
    <col min="13321" max="13321" width="10" style="99" customWidth="1"/>
    <col min="13322" max="13322" width="9.714285714285714" style="99" customWidth="1"/>
    <col min="13323" max="13572" width="9.142857142857142" style="99"/>
    <col min="13573" max="13573" width="13" style="99" customWidth="1"/>
    <col min="13574" max="13574" width="43.285714285714285" style="99" customWidth="1"/>
    <col min="13575" max="13575" width="9.714285714285714" style="99" customWidth="1"/>
    <col min="13576" max="13576" width="9.142857142857142" style="99"/>
    <col min="13577" max="13577" width="10" style="99" customWidth="1"/>
    <col min="13578" max="13578" width="9.714285714285714" style="99" customWidth="1"/>
    <col min="13579" max="13828" width="9.142857142857142" style="99"/>
    <col min="13829" max="13829" width="13" style="99" customWidth="1"/>
    <col min="13830" max="13830" width="43.285714285714285" style="99" customWidth="1"/>
    <col min="13831" max="13831" width="9.714285714285714" style="99" customWidth="1"/>
    <col min="13832" max="13832" width="9.142857142857142" style="99"/>
    <col min="13833" max="13833" width="10" style="99" customWidth="1"/>
    <col min="13834" max="13834" width="9.714285714285714" style="99" customWidth="1"/>
    <col min="13835" max="14084" width="9.142857142857142" style="99"/>
    <col min="14085" max="14085" width="13" style="99" customWidth="1"/>
    <col min="14086" max="14086" width="43.285714285714285" style="99" customWidth="1"/>
    <col min="14087" max="14087" width="9.714285714285714" style="99" customWidth="1"/>
    <col min="14088" max="14088" width="9.142857142857142" style="99"/>
    <col min="14089" max="14089" width="10" style="99" customWidth="1"/>
    <col min="14090" max="14090" width="9.714285714285714" style="99" customWidth="1"/>
    <col min="14091" max="14340" width="9.142857142857142" style="99"/>
    <col min="14341" max="14341" width="13" style="99" customWidth="1"/>
    <col min="14342" max="14342" width="43.285714285714285" style="99" customWidth="1"/>
    <col min="14343" max="14343" width="9.714285714285714" style="99" customWidth="1"/>
    <col min="14344" max="14344" width="9.142857142857142" style="99"/>
    <col min="14345" max="14345" width="10" style="99" customWidth="1"/>
    <col min="14346" max="14346" width="9.714285714285714" style="99" customWidth="1"/>
    <col min="14347" max="14596" width="9.142857142857142" style="99"/>
    <col min="14597" max="14597" width="13" style="99" customWidth="1"/>
    <col min="14598" max="14598" width="43.285714285714285" style="99" customWidth="1"/>
    <col min="14599" max="14599" width="9.714285714285714" style="99" customWidth="1"/>
    <col min="14600" max="14600" width="9.142857142857142" style="99"/>
    <col min="14601" max="14601" width="10" style="99" customWidth="1"/>
    <col min="14602" max="14602" width="9.714285714285714" style="99" customWidth="1"/>
    <col min="14603" max="14852" width="9.142857142857142" style="99"/>
    <col min="14853" max="14853" width="13" style="99" customWidth="1"/>
    <col min="14854" max="14854" width="43.285714285714285" style="99" customWidth="1"/>
    <col min="14855" max="14855" width="9.714285714285714" style="99" customWidth="1"/>
    <col min="14856" max="14856" width="9.142857142857142" style="99"/>
    <col min="14857" max="14857" width="10" style="99" customWidth="1"/>
    <col min="14858" max="14858" width="9.714285714285714" style="99" customWidth="1"/>
    <col min="14859" max="15108" width="9.142857142857142" style="99"/>
    <col min="15109" max="15109" width="13" style="99" customWidth="1"/>
    <col min="15110" max="15110" width="43.285714285714285" style="99" customWidth="1"/>
    <col min="15111" max="15111" width="9.714285714285714" style="99" customWidth="1"/>
    <col min="15112" max="15112" width="9.142857142857142" style="99"/>
    <col min="15113" max="15113" width="10" style="99" customWidth="1"/>
    <col min="15114" max="15114" width="9.714285714285714" style="99" customWidth="1"/>
    <col min="15115" max="15364" width="9.142857142857142" style="99"/>
    <col min="15365" max="15365" width="13" style="99" customWidth="1"/>
    <col min="15366" max="15366" width="43.285714285714285" style="99" customWidth="1"/>
    <col min="15367" max="15367" width="9.714285714285714" style="99" customWidth="1"/>
    <col min="15368" max="15368" width="9.142857142857142" style="99"/>
    <col min="15369" max="15369" width="10" style="99" customWidth="1"/>
    <col min="15370" max="15370" width="9.714285714285714" style="99" customWidth="1"/>
    <col min="15371" max="15620" width="9.142857142857142" style="99"/>
    <col min="15621" max="15621" width="13" style="99" customWidth="1"/>
    <col min="15622" max="15622" width="43.285714285714285" style="99" customWidth="1"/>
    <col min="15623" max="15623" width="9.714285714285714" style="99" customWidth="1"/>
    <col min="15624" max="15624" width="9.142857142857142" style="99"/>
    <col min="15625" max="15625" width="10" style="99" customWidth="1"/>
    <col min="15626" max="15626" width="9.714285714285714" style="99" customWidth="1"/>
    <col min="15627" max="15876" width="9.142857142857142" style="99"/>
    <col min="15877" max="15877" width="13" style="99" customWidth="1"/>
    <col min="15878" max="15878" width="43.285714285714285" style="99" customWidth="1"/>
    <col min="15879" max="15879" width="9.714285714285714" style="99" customWidth="1"/>
    <col min="15880" max="15880" width="9.142857142857142" style="99"/>
    <col min="15881" max="15881" width="10" style="99" customWidth="1"/>
    <col min="15882" max="15882" width="9.714285714285714" style="99" customWidth="1"/>
    <col min="15883" max="16132" width="9.142857142857142" style="99"/>
    <col min="16133" max="16133" width="13" style="99" customWidth="1"/>
    <col min="16134" max="16134" width="43.285714285714285" style="99" customWidth="1"/>
    <col min="16135" max="16135" width="9.714285714285714" style="99" customWidth="1"/>
    <col min="16136" max="16136" width="9.142857142857142" style="99"/>
    <col min="16137" max="16137" width="10" style="99" customWidth="1"/>
    <col min="16138" max="16138" width="9.714285714285714" style="99" customWidth="1"/>
    <col min="16139" max="16384" width="9.142857142857142" style="99"/>
  </cols>
  <sheetData>
    <row r="1" spans="1:11" ht="12.75">
      <c r="A1" s="187" t="s">
        <v>274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ht="19.5" customHeight="1">
      <c r="A2" s="188" t="s">
        <v>817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1" ht="5.25" customHeigh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ht="39" customHeight="1">
      <c r="A4" s="149" t="s">
        <v>275</v>
      </c>
      <c r="B4" s="100" t="s">
        <v>276</v>
      </c>
      <c r="C4" s="100" t="s">
        <v>277</v>
      </c>
      <c r="D4" s="190" t="s">
        <v>278</v>
      </c>
      <c r="E4" s="190"/>
      <c r="F4" s="190"/>
      <c r="G4" s="190"/>
      <c r="H4" s="190"/>
      <c r="I4" s="190" t="s">
        <v>279</v>
      </c>
      <c r="J4" s="191"/>
      <c r="K4" s="100" t="s">
        <v>280</v>
      </c>
    </row>
    <row r="5" spans="1:11" ht="79.5" customHeight="1">
      <c r="A5" s="150"/>
      <c r="B5" s="101"/>
      <c r="C5" s="101"/>
      <c r="D5" s="101" t="s">
        <v>281</v>
      </c>
      <c r="E5" s="101" t="s">
        <v>282</v>
      </c>
      <c r="F5" s="101" t="s">
        <v>283</v>
      </c>
      <c r="G5" s="101" t="s">
        <v>284</v>
      </c>
      <c r="H5" s="101" t="s">
        <v>285</v>
      </c>
      <c r="I5" s="101" t="s">
        <v>27</v>
      </c>
      <c r="J5" s="101" t="s">
        <v>286</v>
      </c>
      <c r="K5" s="102"/>
    </row>
    <row r="6" spans="1:11" ht="14.45" customHeight="1">
      <c r="A6" s="151"/>
      <c r="B6" s="104"/>
      <c r="C6" s="103"/>
      <c r="D6" s="105" t="s">
        <v>287</v>
      </c>
      <c r="E6" s="105" t="s">
        <v>288</v>
      </c>
      <c r="F6" s="105" t="s">
        <v>289</v>
      </c>
      <c r="G6" s="105" t="s">
        <v>290</v>
      </c>
      <c r="H6" s="105" t="s">
        <v>291</v>
      </c>
      <c r="I6" s="103"/>
      <c r="J6" s="103"/>
      <c r="K6" s="106"/>
    </row>
    <row r="7" spans="1:11" ht="14.45" customHeight="1">
      <c r="A7" s="192" t="s">
        <v>199</v>
      </c>
      <c r="B7" s="193"/>
      <c r="C7" s="193"/>
      <c r="D7" s="193"/>
      <c r="E7" s="193"/>
      <c r="F7" s="193"/>
      <c r="G7" s="193"/>
      <c r="H7" s="193"/>
      <c r="I7" s="193"/>
      <c r="J7" s="193"/>
      <c r="K7" s="194"/>
    </row>
    <row r="8" spans="1:11" ht="14.45" customHeight="1">
      <c r="A8" s="195"/>
      <c r="B8" s="196"/>
      <c r="C8" s="196"/>
      <c r="D8" s="196"/>
      <c r="E8" s="196"/>
      <c r="F8" s="196"/>
      <c r="G8" s="196"/>
      <c r="H8" s="196"/>
      <c r="I8" s="196"/>
      <c r="J8" s="196"/>
      <c r="K8" s="197"/>
    </row>
    <row r="9" spans="1:11" ht="25.7" customHeight="1">
      <c r="A9" s="152" t="s">
        <v>292</v>
      </c>
      <c r="B9" s="107" t="s">
        <v>29</v>
      </c>
      <c r="C9" s="109">
        <v>1376124</v>
      </c>
      <c r="D9" s="108"/>
      <c r="E9" s="109"/>
      <c r="F9" s="108"/>
      <c r="G9" s="108"/>
      <c r="H9" s="108"/>
      <c r="I9" s="109"/>
      <c r="J9" s="108"/>
      <c r="K9" s="110">
        <f>C9+D9+E9+I9+J9</f>
        <v>1376124</v>
      </c>
    </row>
    <row r="10" spans="1:11" ht="25.7" customHeight="1">
      <c r="A10" s="152" t="s">
        <v>293</v>
      </c>
      <c r="B10" s="107" t="s">
        <v>294</v>
      </c>
      <c r="C10" s="109">
        <v>32498</v>
      </c>
      <c r="D10" s="108"/>
      <c r="E10" s="109"/>
      <c r="F10" s="108"/>
      <c r="G10" s="108"/>
      <c r="H10" s="108"/>
      <c r="I10" s="109"/>
      <c r="J10" s="108"/>
      <c r="K10" s="110">
        <f t="shared" si="0" ref="K10:K31">C10+D10+E10+I10+J10</f>
        <v>32498</v>
      </c>
    </row>
    <row r="11" spans="1:11" ht="14.45" customHeight="1">
      <c r="A11" s="152" t="s">
        <v>295</v>
      </c>
      <c r="B11" s="107" t="s">
        <v>296</v>
      </c>
      <c r="C11" s="109">
        <v>25903</v>
      </c>
      <c r="D11" s="108"/>
      <c r="E11" s="109"/>
      <c r="F11" s="108"/>
      <c r="G11" s="108"/>
      <c r="H11" s="108"/>
      <c r="I11" s="109"/>
      <c r="J11" s="108"/>
      <c r="K11" s="110">
        <f t="shared" si="0"/>
        <v>25903</v>
      </c>
    </row>
    <row r="12" spans="1:11" ht="14.45" customHeight="1">
      <c r="A12" s="152" t="s">
        <v>297</v>
      </c>
      <c r="B12" s="107" t="s">
        <v>298</v>
      </c>
      <c r="C12" s="109">
        <v>253966</v>
      </c>
      <c r="D12" s="108"/>
      <c r="E12" s="109"/>
      <c r="F12" s="108"/>
      <c r="G12" s="108"/>
      <c r="H12" s="108"/>
      <c r="I12" s="109"/>
      <c r="J12" s="108"/>
      <c r="K12" s="110">
        <f t="shared" si="0"/>
        <v>253966</v>
      </c>
    </row>
    <row r="13" spans="1:11" ht="25.7" customHeight="1">
      <c r="A13" s="152" t="s">
        <v>299</v>
      </c>
      <c r="B13" s="107" t="s">
        <v>300</v>
      </c>
      <c r="C13" s="109">
        <v>69420</v>
      </c>
      <c r="D13" s="108"/>
      <c r="E13" s="109"/>
      <c r="F13" s="108"/>
      <c r="G13" s="108"/>
      <c r="H13" s="108"/>
      <c r="I13" s="109"/>
      <c r="J13" s="108"/>
      <c r="K13" s="110">
        <f t="shared" si="0"/>
        <v>69420</v>
      </c>
    </row>
    <row r="14" spans="1:11" ht="14.45" customHeight="1">
      <c r="A14" s="152" t="s">
        <v>301</v>
      </c>
      <c r="B14" s="107" t="s">
        <v>302</v>
      </c>
      <c r="C14" s="109">
        <v>115742</v>
      </c>
      <c r="D14" s="108"/>
      <c r="E14" s="109"/>
      <c r="F14" s="108"/>
      <c r="G14" s="108"/>
      <c r="H14" s="108"/>
      <c r="I14" s="109"/>
      <c r="J14" s="108"/>
      <c r="K14" s="110">
        <f t="shared" si="0"/>
        <v>115742</v>
      </c>
    </row>
    <row r="15" spans="1:11" ht="25.7" customHeight="1">
      <c r="A15" s="152" t="s">
        <v>303</v>
      </c>
      <c r="B15" s="107" t="s">
        <v>304</v>
      </c>
      <c r="C15" s="109">
        <v>47968</v>
      </c>
      <c r="D15" s="108"/>
      <c r="E15" s="109"/>
      <c r="F15" s="108"/>
      <c r="G15" s="108"/>
      <c r="H15" s="108"/>
      <c r="I15" s="109"/>
      <c r="J15" s="108"/>
      <c r="K15" s="110">
        <f t="shared" si="0"/>
        <v>47968</v>
      </c>
    </row>
    <row r="16" spans="1:11" ht="14.45" customHeight="1">
      <c r="A16" s="152" t="s">
        <v>305</v>
      </c>
      <c r="B16" s="107" t="s">
        <v>306</v>
      </c>
      <c r="C16" s="109">
        <v>33901</v>
      </c>
      <c r="D16" s="108"/>
      <c r="E16" s="109"/>
      <c r="F16" s="108"/>
      <c r="G16" s="108"/>
      <c r="H16" s="108"/>
      <c r="I16" s="109"/>
      <c r="J16" s="108"/>
      <c r="K16" s="110">
        <f t="shared" si="0"/>
        <v>33901</v>
      </c>
    </row>
    <row r="17" spans="1:11" ht="37.15" customHeight="1">
      <c r="A17" s="152" t="s">
        <v>307</v>
      </c>
      <c r="B17" s="107" t="s">
        <v>308</v>
      </c>
      <c r="C17" s="109">
        <v>72057</v>
      </c>
      <c r="D17" s="108"/>
      <c r="E17" s="109"/>
      <c r="F17" s="108"/>
      <c r="G17" s="108"/>
      <c r="H17" s="108"/>
      <c r="I17" s="109"/>
      <c r="J17" s="108"/>
      <c r="K17" s="110">
        <f t="shared" si="0"/>
        <v>72057</v>
      </c>
    </row>
    <row r="18" spans="1:11" ht="24" customHeight="1">
      <c r="A18" s="152" t="s">
        <v>309</v>
      </c>
      <c r="B18" s="107" t="s">
        <v>310</v>
      </c>
      <c r="C18" s="109"/>
      <c r="D18" s="108">
        <v>5098</v>
      </c>
      <c r="E18" s="109"/>
      <c r="F18" s="108"/>
      <c r="G18" s="108"/>
      <c r="H18" s="108"/>
      <c r="I18" s="109"/>
      <c r="J18" s="108"/>
      <c r="K18" s="110">
        <f t="shared" si="0"/>
        <v>5098</v>
      </c>
    </row>
    <row r="19" spans="1:11" ht="25.7" customHeight="1">
      <c r="A19" s="152" t="s">
        <v>311</v>
      </c>
      <c r="B19" s="107" t="s">
        <v>312</v>
      </c>
      <c r="C19" s="109">
        <v>68531</v>
      </c>
      <c r="D19" s="108"/>
      <c r="E19" s="109"/>
      <c r="F19" s="108"/>
      <c r="G19" s="108"/>
      <c r="H19" s="108"/>
      <c r="I19" s="109"/>
      <c r="J19" s="108"/>
      <c r="K19" s="110">
        <f t="shared" si="0"/>
        <v>68531</v>
      </c>
    </row>
    <row r="20" spans="1:11" ht="21" customHeight="1">
      <c r="A20" s="152" t="s">
        <v>313</v>
      </c>
      <c r="B20" s="107" t="s">
        <v>314</v>
      </c>
      <c r="C20" s="109"/>
      <c r="D20" s="108">
        <v>6590</v>
      </c>
      <c r="E20" s="109"/>
      <c r="F20" s="108"/>
      <c r="G20" s="108"/>
      <c r="H20" s="108"/>
      <c r="I20" s="109"/>
      <c r="J20" s="108"/>
      <c r="K20" s="110">
        <f t="shared" si="0"/>
        <v>6590</v>
      </c>
    </row>
    <row r="21" spans="1:11" ht="20.25" customHeight="1">
      <c r="A21" s="152" t="s">
        <v>315</v>
      </c>
      <c r="B21" s="107" t="s">
        <v>316</v>
      </c>
      <c r="C21" s="109">
        <v>22292</v>
      </c>
      <c r="D21" s="108"/>
      <c r="E21" s="109"/>
      <c r="F21" s="108"/>
      <c r="G21" s="108"/>
      <c r="H21" s="108"/>
      <c r="I21" s="109"/>
      <c r="J21" s="108"/>
      <c r="K21" s="110">
        <f t="shared" si="0"/>
        <v>22292</v>
      </c>
    </row>
    <row r="22" spans="1:11" ht="25.7" customHeight="1">
      <c r="A22" s="152" t="s">
        <v>317</v>
      </c>
      <c r="B22" s="107" t="s">
        <v>318</v>
      </c>
      <c r="C22" s="109">
        <v>27546</v>
      </c>
      <c r="D22" s="108"/>
      <c r="E22" s="109"/>
      <c r="F22" s="108"/>
      <c r="G22" s="108"/>
      <c r="H22" s="108"/>
      <c r="I22" s="109"/>
      <c r="J22" s="108"/>
      <c r="K22" s="110">
        <f t="shared" si="0"/>
        <v>27546</v>
      </c>
    </row>
    <row r="23" spans="1:11" ht="48.4" customHeight="1">
      <c r="A23" s="152" t="s">
        <v>319</v>
      </c>
      <c r="B23" s="107" t="s">
        <v>320</v>
      </c>
      <c r="C23" s="109">
        <v>21525</v>
      </c>
      <c r="D23" s="108"/>
      <c r="E23" s="109"/>
      <c r="F23" s="108"/>
      <c r="G23" s="108"/>
      <c r="H23" s="108"/>
      <c r="I23" s="109"/>
      <c r="J23" s="108"/>
      <c r="K23" s="110">
        <f t="shared" si="0"/>
        <v>21525</v>
      </c>
    </row>
    <row r="24" spans="1:11" ht="22.5" customHeight="1">
      <c r="A24" s="152" t="s">
        <v>321</v>
      </c>
      <c r="B24" s="107" t="s">
        <v>322</v>
      </c>
      <c r="C24" s="109">
        <v>29590</v>
      </c>
      <c r="D24" s="108"/>
      <c r="E24" s="109"/>
      <c r="F24" s="108"/>
      <c r="G24" s="108"/>
      <c r="H24" s="108"/>
      <c r="I24" s="109"/>
      <c r="J24" s="108"/>
      <c r="K24" s="110">
        <f t="shared" si="0"/>
        <v>29590</v>
      </c>
    </row>
    <row r="25" spans="1:11" ht="25.7" customHeight="1">
      <c r="A25" s="152" t="s">
        <v>323</v>
      </c>
      <c r="B25" s="107" t="s">
        <v>324</v>
      </c>
      <c r="C25" s="109">
        <v>29464</v>
      </c>
      <c r="D25" s="108"/>
      <c r="E25" s="109"/>
      <c r="F25" s="108"/>
      <c r="G25" s="108"/>
      <c r="H25" s="108"/>
      <c r="I25" s="109"/>
      <c r="J25" s="108"/>
      <c r="K25" s="110">
        <f t="shared" si="0"/>
        <v>29464</v>
      </c>
    </row>
    <row r="26" spans="1:11" ht="37.15" customHeight="1">
      <c r="A26" s="152" t="s">
        <v>325</v>
      </c>
      <c r="B26" s="107" t="s">
        <v>326</v>
      </c>
      <c r="C26" s="109">
        <v>28683</v>
      </c>
      <c r="D26" s="108"/>
      <c r="E26" s="109"/>
      <c r="F26" s="108"/>
      <c r="G26" s="108"/>
      <c r="H26" s="108"/>
      <c r="I26" s="109"/>
      <c r="J26" s="108"/>
      <c r="K26" s="110">
        <f t="shared" si="0"/>
        <v>28683</v>
      </c>
    </row>
    <row r="27" spans="1:11" ht="18.75" customHeight="1">
      <c r="A27" s="152" t="s">
        <v>327</v>
      </c>
      <c r="B27" s="107" t="s">
        <v>328</v>
      </c>
      <c r="C27" s="109">
        <v>54728</v>
      </c>
      <c r="D27" s="108"/>
      <c r="E27" s="109"/>
      <c r="F27" s="108"/>
      <c r="G27" s="108"/>
      <c r="H27" s="108"/>
      <c r="I27" s="109"/>
      <c r="J27" s="108"/>
      <c r="K27" s="110">
        <f t="shared" si="0"/>
        <v>54728</v>
      </c>
    </row>
    <row r="28" spans="1:11" ht="21" customHeight="1">
      <c r="A28" s="152" t="s">
        <v>329</v>
      </c>
      <c r="B28" s="107" t="s">
        <v>330</v>
      </c>
      <c r="C28" s="109">
        <v>41809</v>
      </c>
      <c r="D28" s="108"/>
      <c r="E28" s="109"/>
      <c r="F28" s="108"/>
      <c r="G28" s="108"/>
      <c r="H28" s="108"/>
      <c r="I28" s="109"/>
      <c r="J28" s="108"/>
      <c r="K28" s="110">
        <f t="shared" si="0"/>
        <v>41809</v>
      </c>
    </row>
    <row r="29" spans="1:11" ht="25.5" customHeight="1">
      <c r="A29" s="152" t="s">
        <v>331</v>
      </c>
      <c r="B29" s="107" t="s">
        <v>332</v>
      </c>
      <c r="C29" s="109">
        <v>62760</v>
      </c>
      <c r="D29" s="108"/>
      <c r="E29" s="109"/>
      <c r="F29" s="108"/>
      <c r="G29" s="108"/>
      <c r="H29" s="108"/>
      <c r="I29" s="109"/>
      <c r="J29" s="108"/>
      <c r="K29" s="110">
        <f t="shared" si="0"/>
        <v>62760</v>
      </c>
    </row>
    <row r="30" spans="1:11" ht="25.5" customHeight="1">
      <c r="A30" s="152" t="s">
        <v>749</v>
      </c>
      <c r="B30" s="107" t="s">
        <v>756</v>
      </c>
      <c r="C30" s="109"/>
      <c r="D30" s="108">
        <v>6500</v>
      </c>
      <c r="E30" s="109"/>
      <c r="F30" s="108"/>
      <c r="G30" s="108"/>
      <c r="H30" s="108"/>
      <c r="I30" s="109"/>
      <c r="J30" s="108"/>
      <c r="K30" s="110">
        <f t="shared" si="0"/>
        <v>6500</v>
      </c>
    </row>
    <row r="31" spans="1:11" ht="24" customHeight="1">
      <c r="A31" s="152" t="s">
        <v>206</v>
      </c>
      <c r="B31" s="107" t="s">
        <v>333</v>
      </c>
      <c r="C31" s="109">
        <v>985210</v>
      </c>
      <c r="D31" s="108"/>
      <c r="E31" s="109"/>
      <c r="F31" s="108"/>
      <c r="G31" s="108"/>
      <c r="H31" s="108"/>
      <c r="I31" s="109"/>
      <c r="J31" s="108"/>
      <c r="K31" s="110">
        <f t="shared" si="0"/>
        <v>985210</v>
      </c>
    </row>
    <row r="32" spans="1:11" ht="34.5" customHeight="1">
      <c r="A32" s="152" t="s">
        <v>334</v>
      </c>
      <c r="B32" s="107" t="s">
        <v>335</v>
      </c>
      <c r="C32" s="109"/>
      <c r="D32" s="108">
        <v>255861</v>
      </c>
      <c r="E32" s="109">
        <v>25149</v>
      </c>
      <c r="F32" s="108">
        <v>58685</v>
      </c>
      <c r="G32" s="108">
        <v>53541</v>
      </c>
      <c r="H32" s="108"/>
      <c r="I32" s="109"/>
      <c r="J32" s="108"/>
      <c r="K32" s="110"/>
    </row>
    <row r="33" spans="1:11" s="114" customFormat="1" ht="14.45" customHeight="1">
      <c r="A33" s="185" t="s">
        <v>336</v>
      </c>
      <c r="B33" s="186"/>
      <c r="C33" s="111">
        <f>SUM(C9:C32)</f>
        <v>3399717</v>
      </c>
      <c r="D33" s="111">
        <f>SUM(D9:D32)</f>
        <v>274049</v>
      </c>
      <c r="E33" s="111">
        <f>SUM(E9:E32)</f>
        <v>25149</v>
      </c>
      <c r="F33" s="111">
        <f>SUM(F32)</f>
        <v>58685</v>
      </c>
      <c r="G33" s="111">
        <f>SUM(G9:G32)</f>
        <v>53541</v>
      </c>
      <c r="H33" s="111"/>
      <c r="I33" s="111"/>
      <c r="J33" s="111">
        <f>SUM(J9:J32)</f>
        <v>0</v>
      </c>
      <c r="K33" s="113">
        <f>SUM(K9:K32)</f>
        <v>3417905</v>
      </c>
    </row>
    <row r="34" spans="1:11" ht="25.15" customHeight="1">
      <c r="A34" s="182" t="s">
        <v>337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4"/>
    </row>
    <row r="35" spans="1:11" ht="22.9" customHeight="1">
      <c r="A35" s="152" t="s">
        <v>338</v>
      </c>
      <c r="B35" s="107" t="s">
        <v>337</v>
      </c>
      <c r="C35" s="109">
        <v>4955</v>
      </c>
      <c r="D35" s="108">
        <v>0</v>
      </c>
      <c r="E35" s="109"/>
      <c r="F35" s="108"/>
      <c r="G35" s="108"/>
      <c r="H35" s="108"/>
      <c r="I35" s="109">
        <v>0</v>
      </c>
      <c r="J35" s="108"/>
      <c r="K35" s="110">
        <f>C35+D35+E35+I35+J35</f>
        <v>4955</v>
      </c>
    </row>
    <row r="36" spans="1:11" s="115" customFormat="1" ht="37.15" customHeight="1">
      <c r="A36" s="185" t="s">
        <v>339</v>
      </c>
      <c r="B36" s="186"/>
      <c r="C36" s="111">
        <v>4955</v>
      </c>
      <c r="D36" s="111"/>
      <c r="E36" s="111"/>
      <c r="F36" s="111"/>
      <c r="G36" s="111"/>
      <c r="H36" s="111"/>
      <c r="I36" s="111"/>
      <c r="J36" s="111"/>
      <c r="K36" s="113">
        <f>SUM(K35)</f>
        <v>4955</v>
      </c>
    </row>
    <row r="37" spans="1:11" ht="37.15" customHeight="1">
      <c r="A37" s="182" t="s">
        <v>209</v>
      </c>
      <c r="B37" s="183"/>
      <c r="C37" s="183"/>
      <c r="D37" s="183"/>
      <c r="E37" s="183"/>
      <c r="F37" s="183"/>
      <c r="G37" s="183"/>
      <c r="H37" s="183"/>
      <c r="I37" s="183"/>
      <c r="J37" s="183"/>
      <c r="K37" s="184"/>
    </row>
    <row r="38" spans="1:11" ht="25.7" customHeight="1">
      <c r="A38" s="152" t="s">
        <v>340</v>
      </c>
      <c r="B38" s="107" t="s">
        <v>341</v>
      </c>
      <c r="C38" s="109">
        <v>187830</v>
      </c>
      <c r="D38" s="108"/>
      <c r="E38" s="109"/>
      <c r="F38" s="108"/>
      <c r="G38" s="108"/>
      <c r="H38" s="108"/>
      <c r="I38" s="109"/>
      <c r="J38" s="108"/>
      <c r="K38" s="110">
        <f>C38+D38+E38+I38+J38</f>
        <v>187830</v>
      </c>
    </row>
    <row r="39" spans="1:11" ht="14.45" customHeight="1">
      <c r="A39" s="152" t="s">
        <v>342</v>
      </c>
      <c r="B39" s="107" t="s">
        <v>343</v>
      </c>
      <c r="C39" s="109">
        <v>209630</v>
      </c>
      <c r="D39" s="108"/>
      <c r="E39" s="109"/>
      <c r="F39" s="108"/>
      <c r="G39" s="108"/>
      <c r="H39" s="108"/>
      <c r="I39" s="109"/>
      <c r="J39" s="108"/>
      <c r="K39" s="110">
        <f>C39+D39+E39+I39+J39</f>
        <v>209630</v>
      </c>
    </row>
    <row r="40" spans="1:11" s="115" customFormat="1" ht="14.45" customHeight="1">
      <c r="A40" s="185" t="s">
        <v>344</v>
      </c>
      <c r="B40" s="186"/>
      <c r="C40" s="111">
        <f>SUM(C38:C39)</f>
        <v>397460</v>
      </c>
      <c r="D40" s="111"/>
      <c r="E40" s="111"/>
      <c r="F40" s="111"/>
      <c r="G40" s="111"/>
      <c r="H40" s="111"/>
      <c r="I40" s="111"/>
      <c r="J40" s="111"/>
      <c r="K40" s="113">
        <f>SUM(K38:K39)</f>
        <v>397460</v>
      </c>
    </row>
    <row r="41" spans="1:11" ht="14.45" customHeight="1">
      <c r="A41" s="198" t="s">
        <v>211</v>
      </c>
      <c r="B41" s="199"/>
      <c r="C41" s="199"/>
      <c r="D41" s="199"/>
      <c r="E41" s="199"/>
      <c r="F41" s="199"/>
      <c r="G41" s="199"/>
      <c r="H41" s="199"/>
      <c r="I41" s="199"/>
      <c r="J41" s="199"/>
      <c r="K41" s="200"/>
    </row>
    <row r="42" spans="1:11" ht="24" customHeight="1">
      <c r="A42" s="201"/>
      <c r="B42" s="202"/>
      <c r="C42" s="202"/>
      <c r="D42" s="202"/>
      <c r="E42" s="202"/>
      <c r="F42" s="202"/>
      <c r="G42" s="202"/>
      <c r="H42" s="202"/>
      <c r="I42" s="202"/>
      <c r="J42" s="202"/>
      <c r="K42" s="203"/>
    </row>
    <row r="43" spans="1:11" ht="33.75" customHeight="1">
      <c r="A43" s="152" t="s">
        <v>345</v>
      </c>
      <c r="B43" s="107" t="s">
        <v>346</v>
      </c>
      <c r="C43" s="109">
        <v>75182</v>
      </c>
      <c r="D43" s="108"/>
      <c r="E43" s="109"/>
      <c r="F43" s="108"/>
      <c r="G43" s="108"/>
      <c r="H43" s="108"/>
      <c r="I43" s="109"/>
      <c r="J43" s="108"/>
      <c r="K43" s="110">
        <f t="shared" si="1" ref="K43:K46">C43+D43+E43+F43+I43+J43</f>
        <v>75182</v>
      </c>
    </row>
    <row r="44" spans="1:11" ht="49.5" customHeight="1">
      <c r="A44" s="152" t="s">
        <v>757</v>
      </c>
      <c r="B44" s="107" t="s">
        <v>175</v>
      </c>
      <c r="C44" s="109">
        <v>900</v>
      </c>
      <c r="D44" s="108"/>
      <c r="E44" s="109">
        <v>3600</v>
      </c>
      <c r="F44" s="108"/>
      <c r="G44" s="108"/>
      <c r="H44" s="108"/>
      <c r="I44" s="109"/>
      <c r="J44" s="108"/>
      <c r="K44" s="110">
        <f t="shared" si="1"/>
        <v>4500</v>
      </c>
    </row>
    <row r="45" spans="1:11" ht="37.15" customHeight="1">
      <c r="A45" s="152" t="s">
        <v>347</v>
      </c>
      <c r="B45" s="107" t="s">
        <v>348</v>
      </c>
      <c r="C45" s="109"/>
      <c r="D45" s="108">
        <v>100200</v>
      </c>
      <c r="E45" s="109"/>
      <c r="F45" s="108"/>
      <c r="G45" s="108"/>
      <c r="H45" s="108"/>
      <c r="I45" s="109"/>
      <c r="J45" s="108"/>
      <c r="K45" s="110">
        <f t="shared" si="1"/>
        <v>100200</v>
      </c>
    </row>
    <row r="46" spans="1:11" ht="19.5" customHeight="1">
      <c r="A46" s="152" t="s">
        <v>349</v>
      </c>
      <c r="B46" s="107" t="s">
        <v>350</v>
      </c>
      <c r="C46" s="109">
        <v>127632</v>
      </c>
      <c r="D46" s="108"/>
      <c r="E46" s="109"/>
      <c r="F46" s="108"/>
      <c r="G46" s="108"/>
      <c r="H46" s="108"/>
      <c r="I46" s="109"/>
      <c r="J46" s="108"/>
      <c r="K46" s="110">
        <f t="shared" si="1"/>
        <v>127632</v>
      </c>
    </row>
    <row r="47" spans="1:11" ht="37.5" customHeight="1">
      <c r="A47" s="152" t="s">
        <v>351</v>
      </c>
      <c r="B47" s="107" t="s">
        <v>352</v>
      </c>
      <c r="C47" s="109"/>
      <c r="D47" s="108"/>
      <c r="E47" s="109"/>
      <c r="F47" s="108">
        <v>64556</v>
      </c>
      <c r="G47" s="108"/>
      <c r="H47" s="108"/>
      <c r="I47" s="109">
        <v>18247</v>
      </c>
      <c r="J47" s="108"/>
      <c r="K47" s="110">
        <f>C47+D47+E47+F47+I47+J47</f>
        <v>82803</v>
      </c>
    </row>
    <row r="48" spans="1:11" ht="40.5" customHeight="1">
      <c r="A48" s="152" t="s">
        <v>353</v>
      </c>
      <c r="B48" s="107" t="s">
        <v>354</v>
      </c>
      <c r="C48" s="109">
        <v>82000</v>
      </c>
      <c r="D48" s="108"/>
      <c r="E48" s="109"/>
      <c r="F48" s="108"/>
      <c r="G48" s="108"/>
      <c r="H48" s="108"/>
      <c r="I48" s="109"/>
      <c r="J48" s="108"/>
      <c r="K48" s="110">
        <f>C48+D48+E48+F48+I48+J48</f>
        <v>82000</v>
      </c>
    </row>
    <row r="49" spans="1:11" ht="25.7" customHeight="1">
      <c r="A49" s="152" t="s">
        <v>355</v>
      </c>
      <c r="B49" s="107" t="s">
        <v>356</v>
      </c>
      <c r="C49" s="109">
        <v>20500</v>
      </c>
      <c r="D49" s="108">
        <v>16000</v>
      </c>
      <c r="E49" s="109"/>
      <c r="F49" s="108"/>
      <c r="G49" s="108"/>
      <c r="H49" s="108"/>
      <c r="I49" s="109"/>
      <c r="J49" s="108"/>
      <c r="K49" s="110">
        <f t="shared" si="2" ref="K49:K55">C49+D49+E49+F49+I49+J49</f>
        <v>36500</v>
      </c>
    </row>
    <row r="50" spans="1:11" ht="27" customHeight="1">
      <c r="A50" s="152" t="s">
        <v>357</v>
      </c>
      <c r="B50" s="107" t="s">
        <v>176</v>
      </c>
      <c r="C50" s="109"/>
      <c r="D50" s="108"/>
      <c r="E50" s="109">
        <v>1300</v>
      </c>
      <c r="F50" s="108"/>
      <c r="G50" s="108"/>
      <c r="H50" s="108"/>
      <c r="I50" s="109">
        <v>3530</v>
      </c>
      <c r="J50" s="108"/>
      <c r="K50" s="110">
        <f t="shared" si="2"/>
        <v>4830</v>
      </c>
    </row>
    <row r="51" spans="1:11" ht="45" customHeight="1">
      <c r="A51" s="152" t="s">
        <v>759</v>
      </c>
      <c r="B51" s="107" t="s">
        <v>760</v>
      </c>
      <c r="C51" s="109"/>
      <c r="D51" s="108"/>
      <c r="E51" s="109"/>
      <c r="F51" s="108"/>
      <c r="G51" s="108"/>
      <c r="H51" s="108"/>
      <c r="I51" s="109">
        <v>7200</v>
      </c>
      <c r="J51" s="108"/>
      <c r="K51" s="110">
        <f t="shared" si="3" ref="K51">C51+D51+E51+F51+I51+J51</f>
        <v>7200</v>
      </c>
    </row>
    <row r="52" spans="1:11" ht="36.75" customHeight="1">
      <c r="A52" s="152" t="s">
        <v>358</v>
      </c>
      <c r="B52" s="107" t="s">
        <v>758</v>
      </c>
      <c r="C52" s="109"/>
      <c r="D52" s="108"/>
      <c r="E52" s="109">
        <v>20000</v>
      </c>
      <c r="F52" s="108"/>
      <c r="G52" s="108"/>
      <c r="H52" s="108"/>
      <c r="I52" s="109"/>
      <c r="J52" s="108"/>
      <c r="K52" s="110">
        <f t="shared" si="2"/>
        <v>20000</v>
      </c>
    </row>
    <row r="53" spans="1:11" ht="42" customHeight="1">
      <c r="A53" s="152" t="s">
        <v>359</v>
      </c>
      <c r="B53" s="107" t="s">
        <v>761</v>
      </c>
      <c r="C53" s="109"/>
      <c r="D53" s="108"/>
      <c r="E53" s="109">
        <v>15000</v>
      </c>
      <c r="F53" s="108"/>
      <c r="G53" s="108"/>
      <c r="H53" s="108"/>
      <c r="I53" s="109"/>
      <c r="J53" s="108"/>
      <c r="K53" s="110">
        <f t="shared" si="2"/>
        <v>15000</v>
      </c>
    </row>
    <row r="54" spans="1:11" ht="70.5" customHeight="1">
      <c r="A54" s="152" t="s">
        <v>360</v>
      </c>
      <c r="B54" s="107" t="s">
        <v>182</v>
      </c>
      <c r="C54" s="109"/>
      <c r="D54" s="108"/>
      <c r="E54" s="109"/>
      <c r="F54" s="108"/>
      <c r="G54" s="108"/>
      <c r="H54" s="108"/>
      <c r="I54" s="109">
        <v>2893</v>
      </c>
      <c r="J54" s="108"/>
      <c r="K54" s="110">
        <f t="shared" si="2"/>
        <v>2893</v>
      </c>
    </row>
    <row r="55" spans="1:11" ht="25.7" customHeight="1">
      <c r="A55" s="152" t="s">
        <v>361</v>
      </c>
      <c r="B55" s="107" t="s">
        <v>362</v>
      </c>
      <c r="C55" s="109">
        <v>4734</v>
      </c>
      <c r="D55" s="108">
        <v>1815</v>
      </c>
      <c r="E55" s="109"/>
      <c r="F55" s="108"/>
      <c r="G55" s="108"/>
      <c r="H55" s="108"/>
      <c r="I55" s="109"/>
      <c r="J55" s="108"/>
      <c r="K55" s="110">
        <f t="shared" si="2"/>
        <v>6549</v>
      </c>
    </row>
    <row r="56" spans="1:11" s="114" customFormat="1" ht="25.7" customHeight="1">
      <c r="A56" s="185" t="s">
        <v>363</v>
      </c>
      <c r="B56" s="186"/>
      <c r="C56" s="111">
        <f>SUM(C43:C55)</f>
        <v>310948</v>
      </c>
      <c r="D56" s="111">
        <f>SUM(D43:D55)</f>
        <v>118015</v>
      </c>
      <c r="E56" s="111">
        <f>SUM(E43:E55)</f>
        <v>39900</v>
      </c>
      <c r="F56" s="111">
        <f>SUM(F43:F55)</f>
        <v>64556</v>
      </c>
      <c r="G56" s="111">
        <f>SUM(G43:G55)</f>
        <v>0</v>
      </c>
      <c r="H56" s="111"/>
      <c r="I56" s="111">
        <f>SUM(I43:I55)</f>
        <v>31870</v>
      </c>
      <c r="J56" s="111"/>
      <c r="K56" s="113">
        <f>SUM(K43:K55)</f>
        <v>565289</v>
      </c>
    </row>
    <row r="57" spans="1:11" s="114" customFormat="1" ht="25.7" customHeight="1">
      <c r="A57" s="153"/>
      <c r="B57" s="116"/>
      <c r="C57" s="117"/>
      <c r="D57" s="117"/>
      <c r="E57" s="117"/>
      <c r="F57" s="117"/>
      <c r="G57" s="117"/>
      <c r="H57" s="117"/>
      <c r="I57" s="117"/>
      <c r="J57" s="117"/>
      <c r="K57" s="118"/>
    </row>
    <row r="58" spans="1:11" s="114" customFormat="1" ht="25.7" customHeight="1">
      <c r="A58" s="182" t="s">
        <v>751</v>
      </c>
      <c r="B58" s="183"/>
      <c r="C58" s="183"/>
      <c r="D58" s="183"/>
      <c r="E58" s="183"/>
      <c r="F58" s="183"/>
      <c r="G58" s="183"/>
      <c r="H58" s="183"/>
      <c r="I58" s="183"/>
      <c r="J58" s="183"/>
      <c r="K58" s="184"/>
    </row>
    <row r="59" spans="1:11" s="114" customFormat="1" ht="25.7" customHeight="1">
      <c r="A59" s="152" t="s">
        <v>814</v>
      </c>
      <c r="B59" s="107" t="s">
        <v>815</v>
      </c>
      <c r="C59" s="109">
        <v>61999</v>
      </c>
      <c r="D59" s="108">
        <v>0</v>
      </c>
      <c r="E59" s="109"/>
      <c r="F59" s="109"/>
      <c r="G59" s="109"/>
      <c r="H59" s="109"/>
      <c r="I59" s="109">
        <v>0</v>
      </c>
      <c r="J59" s="108"/>
      <c r="K59" s="110">
        <f>C59+D59+E59+I59+J59</f>
        <v>61999</v>
      </c>
    </row>
    <row r="60" spans="1:11" s="114" customFormat="1" ht="25.7" customHeight="1">
      <c r="A60" s="185" t="s">
        <v>339</v>
      </c>
      <c r="B60" s="186"/>
      <c r="C60" s="111">
        <f>SUM(C59)</f>
        <v>61999</v>
      </c>
      <c r="D60" s="111"/>
      <c r="E60" s="111"/>
      <c r="F60" s="111"/>
      <c r="G60" s="111"/>
      <c r="H60" s="111"/>
      <c r="I60" s="111"/>
      <c r="J60" s="111"/>
      <c r="K60" s="113">
        <f>SUM(K59)</f>
        <v>61999</v>
      </c>
    </row>
    <row r="61" spans="1:11" ht="25.7" customHeight="1">
      <c r="A61" s="198" t="s">
        <v>213</v>
      </c>
      <c r="B61" s="199"/>
      <c r="C61" s="199"/>
      <c r="D61" s="199"/>
      <c r="E61" s="199"/>
      <c r="F61" s="199"/>
      <c r="G61" s="199"/>
      <c r="H61" s="199"/>
      <c r="I61" s="199"/>
      <c r="J61" s="199"/>
      <c r="K61" s="200"/>
    </row>
    <row r="62" spans="1:11" ht="25.7" customHeight="1">
      <c r="A62" s="201"/>
      <c r="B62" s="202"/>
      <c r="C62" s="202"/>
      <c r="D62" s="202"/>
      <c r="E62" s="202"/>
      <c r="F62" s="202"/>
      <c r="G62" s="202"/>
      <c r="H62" s="202"/>
      <c r="I62" s="202"/>
      <c r="J62" s="202"/>
      <c r="K62" s="203"/>
    </row>
    <row r="63" spans="1:11" ht="25.7" customHeight="1">
      <c r="A63" s="204" t="s">
        <v>364</v>
      </c>
      <c r="B63" s="205"/>
      <c r="C63" s="205"/>
      <c r="D63" s="205"/>
      <c r="E63" s="205"/>
      <c r="F63" s="205"/>
      <c r="G63" s="205"/>
      <c r="H63" s="205"/>
      <c r="I63" s="205"/>
      <c r="J63" s="205"/>
      <c r="K63" s="206"/>
    </row>
    <row r="64" spans="1:11" ht="28.5" customHeight="1">
      <c r="A64" s="152" t="s">
        <v>365</v>
      </c>
      <c r="B64" s="107" t="s">
        <v>366</v>
      </c>
      <c r="C64" s="109">
        <v>257275</v>
      </c>
      <c r="D64" s="108"/>
      <c r="E64" s="109"/>
      <c r="F64" s="108"/>
      <c r="G64" s="108"/>
      <c r="H64" s="108"/>
      <c r="I64" s="109"/>
      <c r="J64" s="108"/>
      <c r="K64" s="110">
        <f>C64+D64+E64+F64+G64+H64+I64+J64</f>
        <v>257275</v>
      </c>
    </row>
    <row r="65" spans="1:11" ht="31.5" customHeight="1">
      <c r="A65" s="152" t="s">
        <v>762</v>
      </c>
      <c r="B65" s="107" t="s">
        <v>366</v>
      </c>
      <c r="C65" s="109">
        <v>419276</v>
      </c>
      <c r="D65" s="108"/>
      <c r="E65" s="109"/>
      <c r="F65" s="108"/>
      <c r="G65" s="108"/>
      <c r="H65" s="108"/>
      <c r="I65" s="109"/>
      <c r="J65" s="108"/>
      <c r="K65" s="110">
        <f t="shared" si="4" ref="K65:K69">C65+D65+E65+F65+G65+H65+I65+J65</f>
        <v>419276</v>
      </c>
    </row>
    <row r="66" spans="1:11" ht="27.75" customHeight="1">
      <c r="A66" s="152" t="s">
        <v>763</v>
      </c>
      <c r="B66" s="107" t="s">
        <v>366</v>
      </c>
      <c r="C66" s="109">
        <v>96450</v>
      </c>
      <c r="D66" s="108"/>
      <c r="E66" s="109"/>
      <c r="F66" s="108"/>
      <c r="G66" s="108"/>
      <c r="H66" s="108"/>
      <c r="I66" s="109"/>
      <c r="J66" s="108"/>
      <c r="K66" s="110">
        <f t="shared" si="4"/>
        <v>96450</v>
      </c>
    </row>
    <row r="67" spans="1:11" ht="27.75" customHeight="1">
      <c r="A67" s="152" t="s">
        <v>764</v>
      </c>
      <c r="B67" s="107" t="s">
        <v>366</v>
      </c>
      <c r="C67" s="109">
        <v>117200</v>
      </c>
      <c r="D67" s="108"/>
      <c r="E67" s="109"/>
      <c r="F67" s="108"/>
      <c r="G67" s="108"/>
      <c r="H67" s="108"/>
      <c r="I67" s="109"/>
      <c r="J67" s="108"/>
      <c r="K67" s="110">
        <f t="shared" si="4"/>
        <v>117200</v>
      </c>
    </row>
    <row r="68" spans="1:11" ht="24.75" customHeight="1">
      <c r="A68" s="152" t="s">
        <v>765</v>
      </c>
      <c r="B68" s="107" t="s">
        <v>366</v>
      </c>
      <c r="C68" s="109">
        <v>182504</v>
      </c>
      <c r="D68" s="108"/>
      <c r="E68" s="109"/>
      <c r="F68" s="108"/>
      <c r="G68" s="108"/>
      <c r="H68" s="108"/>
      <c r="I68" s="109"/>
      <c r="J68" s="108"/>
      <c r="K68" s="110">
        <f t="shared" si="4"/>
        <v>182504</v>
      </c>
    </row>
    <row r="69" spans="1:11" ht="28.5" customHeight="1">
      <c r="A69" s="152" t="s">
        <v>766</v>
      </c>
      <c r="B69" s="107" t="s">
        <v>366</v>
      </c>
      <c r="C69" s="109">
        <v>35615</v>
      </c>
      <c r="D69" s="108"/>
      <c r="E69" s="109"/>
      <c r="F69" s="108"/>
      <c r="G69" s="108"/>
      <c r="H69" s="108"/>
      <c r="I69" s="109"/>
      <c r="J69" s="108"/>
      <c r="K69" s="110">
        <f t="shared" si="4"/>
        <v>35615</v>
      </c>
    </row>
    <row r="70" spans="1:11" ht="38.25" customHeight="1">
      <c r="A70" s="152" t="s">
        <v>367</v>
      </c>
      <c r="B70" s="107" t="s">
        <v>368</v>
      </c>
      <c r="C70" s="109">
        <v>21368</v>
      </c>
      <c r="D70" s="108"/>
      <c r="E70" s="109"/>
      <c r="F70" s="108"/>
      <c r="G70" s="108"/>
      <c r="H70" s="108"/>
      <c r="I70" s="109"/>
      <c r="J70" s="108"/>
      <c r="K70" s="110">
        <f t="shared" si="5" ref="K70:K95">C70+D70+E70+F70+G70+H70+I70+J70</f>
        <v>21368</v>
      </c>
    </row>
    <row r="71" spans="1:11" ht="37.5" customHeight="1">
      <c r="A71" s="152" t="s">
        <v>369</v>
      </c>
      <c r="B71" s="107" t="s">
        <v>370</v>
      </c>
      <c r="C71" s="109">
        <v>15570</v>
      </c>
      <c r="D71" s="108"/>
      <c r="E71" s="109"/>
      <c r="F71" s="108"/>
      <c r="G71" s="108"/>
      <c r="H71" s="108"/>
      <c r="I71" s="109"/>
      <c r="J71" s="108"/>
      <c r="K71" s="110">
        <f t="shared" si="5"/>
        <v>15570</v>
      </c>
    </row>
    <row r="72" spans="1:11" ht="34.5" customHeight="1">
      <c r="A72" s="152" t="s">
        <v>371</v>
      </c>
      <c r="B72" s="107" t="s">
        <v>372</v>
      </c>
      <c r="C72" s="109">
        <v>17080</v>
      </c>
      <c r="D72" s="108"/>
      <c r="E72" s="109"/>
      <c r="F72" s="108"/>
      <c r="G72" s="108"/>
      <c r="H72" s="108"/>
      <c r="I72" s="109"/>
      <c r="J72" s="108"/>
      <c r="K72" s="110">
        <f t="shared" si="5"/>
        <v>17080</v>
      </c>
    </row>
    <row r="73" spans="1:11" ht="34.5" customHeight="1">
      <c r="A73" s="152" t="s">
        <v>373</v>
      </c>
      <c r="B73" s="107" t="s">
        <v>374</v>
      </c>
      <c r="C73" s="109">
        <v>23547</v>
      </c>
      <c r="D73" s="108"/>
      <c r="E73" s="109"/>
      <c r="F73" s="108"/>
      <c r="G73" s="108"/>
      <c r="H73" s="108"/>
      <c r="I73" s="109"/>
      <c r="J73" s="108"/>
      <c r="K73" s="110">
        <f t="shared" si="5"/>
        <v>23547</v>
      </c>
    </row>
    <row r="74" spans="1:11" ht="33" customHeight="1">
      <c r="A74" s="152" t="s">
        <v>375</v>
      </c>
      <c r="B74" s="107" t="s">
        <v>376</v>
      </c>
      <c r="C74" s="109">
        <v>30461</v>
      </c>
      <c r="D74" s="108"/>
      <c r="E74" s="109"/>
      <c r="F74" s="108"/>
      <c r="G74" s="108"/>
      <c r="H74" s="108"/>
      <c r="I74" s="109"/>
      <c r="J74" s="108"/>
      <c r="K74" s="110">
        <f t="shared" si="5"/>
        <v>30461</v>
      </c>
    </row>
    <row r="75" spans="1:11" ht="24.75" customHeight="1">
      <c r="A75" s="152" t="s">
        <v>377</v>
      </c>
      <c r="B75" s="107" t="s">
        <v>378</v>
      </c>
      <c r="C75" s="109">
        <v>13799</v>
      </c>
      <c r="D75" s="108"/>
      <c r="E75" s="109"/>
      <c r="F75" s="108"/>
      <c r="G75" s="108"/>
      <c r="H75" s="108"/>
      <c r="I75" s="109"/>
      <c r="J75" s="108"/>
      <c r="K75" s="110">
        <f t="shared" si="5"/>
        <v>13799</v>
      </c>
    </row>
    <row r="76" spans="1:11" ht="33.75" customHeight="1">
      <c r="A76" s="152" t="s">
        <v>379</v>
      </c>
      <c r="B76" s="107" t="s">
        <v>380</v>
      </c>
      <c r="C76" s="109">
        <v>241255</v>
      </c>
      <c r="D76" s="108"/>
      <c r="E76" s="109"/>
      <c r="F76" s="108"/>
      <c r="G76" s="108"/>
      <c r="H76" s="108"/>
      <c r="I76" s="109"/>
      <c r="J76" s="108"/>
      <c r="K76" s="110">
        <f t="shared" si="5"/>
        <v>241255</v>
      </c>
    </row>
    <row r="77" spans="1:11" ht="45.75" customHeight="1">
      <c r="A77" s="152" t="s">
        <v>767</v>
      </c>
      <c r="B77" s="107" t="s">
        <v>768</v>
      </c>
      <c r="C77" s="109">
        <v>43465</v>
      </c>
      <c r="D77" s="108"/>
      <c r="E77" s="109"/>
      <c r="F77" s="108"/>
      <c r="G77" s="108"/>
      <c r="H77" s="108"/>
      <c r="I77" s="109"/>
      <c r="J77" s="108"/>
      <c r="K77" s="110">
        <f t="shared" si="5"/>
        <v>43465</v>
      </c>
    </row>
    <row r="78" spans="1:11" ht="40.5" customHeight="1">
      <c r="A78" s="152" t="s">
        <v>381</v>
      </c>
      <c r="B78" s="107" t="s">
        <v>382</v>
      </c>
      <c r="C78" s="109">
        <v>73753</v>
      </c>
      <c r="D78" s="108"/>
      <c r="E78" s="109"/>
      <c r="F78" s="108"/>
      <c r="G78" s="108"/>
      <c r="H78" s="108"/>
      <c r="I78" s="109"/>
      <c r="J78" s="108"/>
      <c r="K78" s="110">
        <f t="shared" si="5"/>
        <v>73753</v>
      </c>
    </row>
    <row r="79" spans="1:11" ht="27.75" customHeight="1">
      <c r="A79" s="152" t="s">
        <v>383</v>
      </c>
      <c r="B79" s="107" t="s">
        <v>384</v>
      </c>
      <c r="C79" s="109">
        <v>24280</v>
      </c>
      <c r="D79" s="108"/>
      <c r="E79" s="109"/>
      <c r="F79" s="108"/>
      <c r="G79" s="108"/>
      <c r="H79" s="108"/>
      <c r="I79" s="109"/>
      <c r="J79" s="108"/>
      <c r="K79" s="110">
        <f t="shared" si="5"/>
        <v>24280</v>
      </c>
    </row>
    <row r="80" spans="1:11" ht="42.75" customHeight="1">
      <c r="A80" s="152" t="s">
        <v>385</v>
      </c>
      <c r="B80" s="107" t="s">
        <v>386</v>
      </c>
      <c r="C80" s="109">
        <v>19817</v>
      </c>
      <c r="D80" s="108"/>
      <c r="E80" s="109"/>
      <c r="F80" s="108"/>
      <c r="G80" s="108"/>
      <c r="H80" s="108"/>
      <c r="I80" s="109"/>
      <c r="J80" s="108"/>
      <c r="K80" s="110">
        <f t="shared" si="5"/>
        <v>19817</v>
      </c>
    </row>
    <row r="81" spans="1:11" ht="25.7" customHeight="1">
      <c r="A81" s="152" t="s">
        <v>387</v>
      </c>
      <c r="B81" s="107" t="s">
        <v>388</v>
      </c>
      <c r="C81" s="109">
        <v>14635</v>
      </c>
      <c r="D81" s="108"/>
      <c r="E81" s="109"/>
      <c r="F81" s="108"/>
      <c r="G81" s="108"/>
      <c r="H81" s="108"/>
      <c r="I81" s="109"/>
      <c r="J81" s="108"/>
      <c r="K81" s="110">
        <f t="shared" si="5"/>
        <v>14635</v>
      </c>
    </row>
    <row r="82" spans="1:11" ht="39.75" customHeight="1">
      <c r="A82" s="152" t="s">
        <v>389</v>
      </c>
      <c r="B82" s="107" t="s">
        <v>390</v>
      </c>
      <c r="C82" s="109">
        <v>30223</v>
      </c>
      <c r="D82" s="108"/>
      <c r="E82" s="109"/>
      <c r="F82" s="108"/>
      <c r="G82" s="108"/>
      <c r="H82" s="108"/>
      <c r="I82" s="109"/>
      <c r="J82" s="108"/>
      <c r="K82" s="110">
        <f t="shared" si="5"/>
        <v>30223</v>
      </c>
    </row>
    <row r="83" spans="1:11" ht="32.25" customHeight="1">
      <c r="A83" s="152" t="s">
        <v>391</v>
      </c>
      <c r="B83" s="107" t="s">
        <v>392</v>
      </c>
      <c r="C83" s="109">
        <v>2505</v>
      </c>
      <c r="D83" s="108"/>
      <c r="E83" s="109"/>
      <c r="F83" s="108"/>
      <c r="G83" s="108"/>
      <c r="H83" s="108"/>
      <c r="I83" s="109"/>
      <c r="J83" s="108"/>
      <c r="K83" s="110">
        <f t="shared" si="5"/>
        <v>2505</v>
      </c>
    </row>
    <row r="84" spans="1:11" ht="33.75" customHeight="1">
      <c r="A84" s="152" t="s">
        <v>393</v>
      </c>
      <c r="B84" s="107" t="s">
        <v>394</v>
      </c>
      <c r="C84" s="109">
        <v>16969</v>
      </c>
      <c r="D84" s="108"/>
      <c r="E84" s="109"/>
      <c r="F84" s="108"/>
      <c r="G84" s="108"/>
      <c r="H84" s="108"/>
      <c r="I84" s="109"/>
      <c r="J84" s="108"/>
      <c r="K84" s="110">
        <f t="shared" si="5"/>
        <v>16969</v>
      </c>
    </row>
    <row r="85" spans="1:11" ht="25.7" customHeight="1">
      <c r="A85" s="152" t="s">
        <v>395</v>
      </c>
      <c r="B85" s="107" t="s">
        <v>396</v>
      </c>
      <c r="C85" s="109">
        <v>1565</v>
      </c>
      <c r="D85" s="108"/>
      <c r="E85" s="109"/>
      <c r="F85" s="108"/>
      <c r="G85" s="108"/>
      <c r="H85" s="108"/>
      <c r="I85" s="109"/>
      <c r="J85" s="108"/>
      <c r="K85" s="110">
        <f t="shared" si="5"/>
        <v>1565</v>
      </c>
    </row>
    <row r="86" spans="1:11" ht="33.75" customHeight="1">
      <c r="A86" s="152" t="s">
        <v>397</v>
      </c>
      <c r="B86" s="107" t="s">
        <v>398</v>
      </c>
      <c r="C86" s="109">
        <v>25971</v>
      </c>
      <c r="D86" s="108"/>
      <c r="E86" s="109"/>
      <c r="F86" s="108"/>
      <c r="G86" s="108"/>
      <c r="H86" s="108"/>
      <c r="I86" s="109"/>
      <c r="J86" s="108"/>
      <c r="K86" s="110">
        <f t="shared" si="5"/>
        <v>25971</v>
      </c>
    </row>
    <row r="87" spans="1:11" ht="25.7" customHeight="1">
      <c r="A87" s="152" t="s">
        <v>399</v>
      </c>
      <c r="B87" s="107" t="s">
        <v>400</v>
      </c>
      <c r="C87" s="109">
        <v>9744</v>
      </c>
      <c r="D87" s="108"/>
      <c r="E87" s="109"/>
      <c r="F87" s="108"/>
      <c r="G87" s="108"/>
      <c r="H87" s="108"/>
      <c r="I87" s="109"/>
      <c r="J87" s="108"/>
      <c r="K87" s="110">
        <f t="shared" si="5"/>
        <v>9744</v>
      </c>
    </row>
    <row r="88" spans="1:11" ht="38.25" customHeight="1">
      <c r="A88" s="152" t="s">
        <v>401</v>
      </c>
      <c r="B88" s="107" t="s">
        <v>402</v>
      </c>
      <c r="C88" s="109">
        <v>44417</v>
      </c>
      <c r="D88" s="108"/>
      <c r="E88" s="109"/>
      <c r="F88" s="108"/>
      <c r="G88" s="108"/>
      <c r="H88" s="108"/>
      <c r="I88" s="109"/>
      <c r="J88" s="108"/>
      <c r="K88" s="110">
        <f t="shared" si="5"/>
        <v>44417</v>
      </c>
    </row>
    <row r="89" spans="1:11" ht="25.5" customHeight="1">
      <c r="A89" s="152" t="s">
        <v>403</v>
      </c>
      <c r="B89" s="107" t="s">
        <v>404</v>
      </c>
      <c r="C89" s="109">
        <v>23575</v>
      </c>
      <c r="D89" s="108"/>
      <c r="E89" s="109"/>
      <c r="F89" s="108"/>
      <c r="G89" s="108"/>
      <c r="H89" s="108"/>
      <c r="I89" s="109"/>
      <c r="J89" s="108"/>
      <c r="K89" s="110">
        <f t="shared" si="5"/>
        <v>23575</v>
      </c>
    </row>
    <row r="90" spans="1:11" ht="37.5" customHeight="1">
      <c r="A90" s="152" t="s">
        <v>405</v>
      </c>
      <c r="B90" s="107" t="s">
        <v>769</v>
      </c>
      <c r="C90" s="109">
        <v>341356</v>
      </c>
      <c r="D90" s="108"/>
      <c r="E90" s="109"/>
      <c r="F90" s="108"/>
      <c r="G90" s="108"/>
      <c r="H90" s="108"/>
      <c r="I90" s="109"/>
      <c r="J90" s="108"/>
      <c r="K90" s="110">
        <f t="shared" si="5"/>
        <v>341356</v>
      </c>
    </row>
    <row r="91" spans="1:11" ht="40.5" customHeight="1">
      <c r="A91" s="152" t="s">
        <v>770</v>
      </c>
      <c r="B91" s="107" t="s">
        <v>769</v>
      </c>
      <c r="C91" s="109">
        <v>34790</v>
      </c>
      <c r="D91" s="108"/>
      <c r="E91" s="109"/>
      <c r="F91" s="108"/>
      <c r="G91" s="108"/>
      <c r="H91" s="108"/>
      <c r="I91" s="109"/>
      <c r="J91" s="108"/>
      <c r="K91" s="110">
        <f t="shared" si="5"/>
        <v>34790</v>
      </c>
    </row>
    <row r="92" spans="1:11" ht="36.75" customHeight="1">
      <c r="A92" s="152" t="s">
        <v>772</v>
      </c>
      <c r="B92" s="107" t="s">
        <v>771</v>
      </c>
      <c r="C92" s="109">
        <v>4000</v>
      </c>
      <c r="D92" s="108"/>
      <c r="E92" s="109"/>
      <c r="F92" s="108"/>
      <c r="G92" s="108"/>
      <c r="H92" s="108"/>
      <c r="I92" s="109"/>
      <c r="J92" s="108"/>
      <c r="K92" s="110">
        <f t="shared" si="5"/>
        <v>4000</v>
      </c>
    </row>
    <row r="93" spans="1:11" ht="33.75" customHeight="1">
      <c r="A93" s="152" t="s">
        <v>773</v>
      </c>
      <c r="B93" s="107" t="s">
        <v>774</v>
      </c>
      <c r="C93" s="109">
        <v>2000</v>
      </c>
      <c r="D93" s="108"/>
      <c r="E93" s="109"/>
      <c r="F93" s="108"/>
      <c r="G93" s="108"/>
      <c r="H93" s="108"/>
      <c r="I93" s="109"/>
      <c r="J93" s="108"/>
      <c r="K93" s="110">
        <f t="shared" si="5"/>
        <v>2000</v>
      </c>
    </row>
    <row r="94" spans="1:11" ht="33.75" customHeight="1">
      <c r="A94" s="152" t="s">
        <v>775</v>
      </c>
      <c r="B94" s="107" t="s">
        <v>776</v>
      </c>
      <c r="C94" s="109">
        <v>6550</v>
      </c>
      <c r="D94" s="108"/>
      <c r="E94" s="109"/>
      <c r="F94" s="108"/>
      <c r="G94" s="108"/>
      <c r="H94" s="108"/>
      <c r="I94" s="109"/>
      <c r="J94" s="108"/>
      <c r="K94" s="110">
        <f t="shared" si="5"/>
        <v>6550</v>
      </c>
    </row>
    <row r="95" spans="1:11" ht="25.15" customHeight="1">
      <c r="A95" s="152" t="s">
        <v>406</v>
      </c>
      <c r="B95" s="107" t="s">
        <v>407</v>
      </c>
      <c r="C95" s="109">
        <v>440121</v>
      </c>
      <c r="D95" s="108"/>
      <c r="E95" s="109"/>
      <c r="F95" s="108"/>
      <c r="G95" s="108"/>
      <c r="H95" s="108"/>
      <c r="I95" s="109"/>
      <c r="J95" s="108"/>
      <c r="K95" s="110">
        <f t="shared" si="5"/>
        <v>440121</v>
      </c>
    </row>
    <row r="96" spans="1:11" ht="28.5" customHeight="1">
      <c r="A96" s="154"/>
      <c r="B96" s="120" t="s">
        <v>408</v>
      </c>
      <c r="C96" s="112">
        <f>SUM(C64:C95)</f>
        <v>2631136</v>
      </c>
      <c r="D96" s="121"/>
      <c r="E96" s="112"/>
      <c r="F96" s="121"/>
      <c r="G96" s="121"/>
      <c r="H96" s="121"/>
      <c r="I96" s="112"/>
      <c r="J96" s="121"/>
      <c r="K96" s="122">
        <f>SUM(K64:K95)</f>
        <v>2631136</v>
      </c>
    </row>
    <row r="97" spans="1:11" ht="25.15" customHeight="1">
      <c r="A97" s="152"/>
      <c r="B97" s="120"/>
      <c r="C97" s="124"/>
      <c r="D97" s="123"/>
      <c r="E97" s="124"/>
      <c r="F97" s="123"/>
      <c r="G97" s="123"/>
      <c r="H97" s="123"/>
      <c r="I97" s="124"/>
      <c r="J97" s="123"/>
      <c r="K97" s="125"/>
    </row>
    <row r="98" spans="1:11" ht="25.7" customHeight="1">
      <c r="A98" s="207" t="s">
        <v>409</v>
      </c>
      <c r="B98" s="208"/>
      <c r="C98" s="208"/>
      <c r="D98" s="208"/>
      <c r="E98" s="208"/>
      <c r="F98" s="208"/>
      <c r="G98" s="208"/>
      <c r="H98" s="208"/>
      <c r="I98" s="208"/>
      <c r="J98" s="208"/>
      <c r="K98" s="209"/>
    </row>
    <row r="99" spans="1:11" ht="22.5" customHeight="1">
      <c r="A99" s="152" t="s">
        <v>410</v>
      </c>
      <c r="B99" s="107" t="s">
        <v>411</v>
      </c>
      <c r="C99" s="109">
        <v>180601</v>
      </c>
      <c r="D99" s="108"/>
      <c r="E99" s="109"/>
      <c r="F99" s="108"/>
      <c r="G99" s="108"/>
      <c r="H99" s="108"/>
      <c r="I99" s="109"/>
      <c r="J99" s="108"/>
      <c r="K99" s="110">
        <f>C99+D99+E99+F99+G99+H99+I99+J99</f>
        <v>180601</v>
      </c>
    </row>
    <row r="100" spans="1:11" ht="32.25" customHeight="1">
      <c r="A100" s="152" t="s">
        <v>412</v>
      </c>
      <c r="B100" s="107" t="s">
        <v>413</v>
      </c>
      <c r="C100" s="109">
        <v>1807</v>
      </c>
      <c r="D100" s="108"/>
      <c r="E100" s="109"/>
      <c r="F100" s="108"/>
      <c r="G100" s="108"/>
      <c r="H100" s="108"/>
      <c r="I100" s="109"/>
      <c r="J100" s="108"/>
      <c r="K100" s="110">
        <f t="shared" si="6" ref="K100:K109">C100+D100+E100+F100+G100+H100+I100+J100</f>
        <v>1807</v>
      </c>
    </row>
    <row r="101" spans="1:11" ht="34.5" customHeight="1">
      <c r="A101" s="152" t="s">
        <v>414</v>
      </c>
      <c r="B101" s="107" t="s">
        <v>415</v>
      </c>
      <c r="C101" s="109">
        <v>250</v>
      </c>
      <c r="D101" s="108"/>
      <c r="E101" s="109"/>
      <c r="F101" s="108"/>
      <c r="G101" s="108"/>
      <c r="H101" s="108"/>
      <c r="I101" s="109"/>
      <c r="J101" s="108"/>
      <c r="K101" s="110">
        <f t="shared" si="6"/>
        <v>250</v>
      </c>
    </row>
    <row r="102" spans="1:11" ht="34.5" customHeight="1">
      <c r="A102" s="152" t="s">
        <v>416</v>
      </c>
      <c r="B102" s="107" t="s">
        <v>417</v>
      </c>
      <c r="C102" s="109">
        <v>500</v>
      </c>
      <c r="D102" s="108"/>
      <c r="E102" s="109"/>
      <c r="F102" s="108"/>
      <c r="G102" s="108"/>
      <c r="H102" s="108"/>
      <c r="I102" s="109"/>
      <c r="J102" s="108"/>
      <c r="K102" s="110">
        <f t="shared" si="6"/>
        <v>500</v>
      </c>
    </row>
    <row r="103" spans="1:11" ht="27" customHeight="1">
      <c r="A103" s="152" t="s">
        <v>418</v>
      </c>
      <c r="B103" s="107" t="s">
        <v>419</v>
      </c>
      <c r="C103" s="109">
        <v>3200</v>
      </c>
      <c r="D103" s="108"/>
      <c r="E103" s="109"/>
      <c r="F103" s="108"/>
      <c r="G103" s="108"/>
      <c r="H103" s="108"/>
      <c r="I103" s="109"/>
      <c r="J103" s="108"/>
      <c r="K103" s="110">
        <f t="shared" si="6"/>
        <v>3200</v>
      </c>
    </row>
    <row r="104" spans="1:11" ht="31.5" customHeight="1">
      <c r="A104" s="152" t="s">
        <v>420</v>
      </c>
      <c r="B104" s="107" t="s">
        <v>421</v>
      </c>
      <c r="C104" s="109">
        <v>88700</v>
      </c>
      <c r="D104" s="108"/>
      <c r="E104" s="109"/>
      <c r="F104" s="108"/>
      <c r="G104" s="108"/>
      <c r="H104" s="108"/>
      <c r="I104" s="109"/>
      <c r="J104" s="108"/>
      <c r="K104" s="110">
        <f t="shared" si="6"/>
        <v>88700</v>
      </c>
    </row>
    <row r="105" spans="1:11" ht="30" customHeight="1">
      <c r="A105" s="152" t="s">
        <v>422</v>
      </c>
      <c r="B105" s="107" t="s">
        <v>423</v>
      </c>
      <c r="C105" s="109">
        <v>9372</v>
      </c>
      <c r="D105" s="108"/>
      <c r="E105" s="109"/>
      <c r="F105" s="108"/>
      <c r="G105" s="108"/>
      <c r="H105" s="108"/>
      <c r="I105" s="109"/>
      <c r="J105" s="108"/>
      <c r="K105" s="110">
        <f t="shared" si="6"/>
        <v>9372</v>
      </c>
    </row>
    <row r="106" spans="1:11" ht="31.5" customHeight="1">
      <c r="A106" s="152" t="s">
        <v>424</v>
      </c>
      <c r="B106" s="107" t="s">
        <v>425</v>
      </c>
      <c r="C106" s="109">
        <v>3350</v>
      </c>
      <c r="D106" s="108"/>
      <c r="E106" s="109"/>
      <c r="F106" s="108"/>
      <c r="G106" s="108"/>
      <c r="H106" s="108"/>
      <c r="I106" s="109"/>
      <c r="J106" s="108"/>
      <c r="K106" s="110">
        <f t="shared" si="6"/>
        <v>3350</v>
      </c>
    </row>
    <row r="107" spans="1:11" ht="33" customHeight="1">
      <c r="A107" s="152" t="s">
        <v>426</v>
      </c>
      <c r="B107" s="107" t="s">
        <v>427</v>
      </c>
      <c r="C107" s="109">
        <v>400</v>
      </c>
      <c r="D107" s="108"/>
      <c r="E107" s="109"/>
      <c r="F107" s="108"/>
      <c r="G107" s="108"/>
      <c r="H107" s="108"/>
      <c r="I107" s="109"/>
      <c r="J107" s="108"/>
      <c r="K107" s="110">
        <f t="shared" si="6"/>
        <v>400</v>
      </c>
    </row>
    <row r="108" spans="1:11" ht="33" customHeight="1">
      <c r="A108" s="152" t="s">
        <v>428</v>
      </c>
      <c r="B108" s="107" t="s">
        <v>429</v>
      </c>
      <c r="C108" s="109">
        <v>2515</v>
      </c>
      <c r="D108" s="108"/>
      <c r="E108" s="109"/>
      <c r="F108" s="108"/>
      <c r="G108" s="108"/>
      <c r="H108" s="108"/>
      <c r="I108" s="109"/>
      <c r="J108" s="108"/>
      <c r="K108" s="110">
        <f t="shared" si="6"/>
        <v>2515</v>
      </c>
    </row>
    <row r="109" spans="1:11" ht="42" customHeight="1">
      <c r="A109" s="152" t="s">
        <v>430</v>
      </c>
      <c r="B109" s="107" t="s">
        <v>431</v>
      </c>
      <c r="C109" s="109">
        <v>2740</v>
      </c>
      <c r="D109" s="108"/>
      <c r="E109" s="109"/>
      <c r="F109" s="108"/>
      <c r="G109" s="108"/>
      <c r="H109" s="108"/>
      <c r="I109" s="109"/>
      <c r="J109" s="108"/>
      <c r="K109" s="110">
        <f t="shared" si="6"/>
        <v>2740</v>
      </c>
    </row>
    <row r="110" spans="1:11" ht="14.45" customHeight="1">
      <c r="A110" s="204" t="s">
        <v>432</v>
      </c>
      <c r="B110" s="206"/>
      <c r="C110" s="112">
        <f>SUM(C99:C109)</f>
        <v>293435</v>
      </c>
      <c r="D110" s="126"/>
      <c r="E110" s="127"/>
      <c r="F110" s="126"/>
      <c r="G110" s="126"/>
      <c r="H110" s="126"/>
      <c r="I110" s="127"/>
      <c r="J110" s="126"/>
      <c r="K110" s="122">
        <f>SUM(K99:K109)</f>
        <v>293435</v>
      </c>
    </row>
    <row r="111" spans="1:11" ht="14.45" customHeight="1">
      <c r="A111" s="198" t="s">
        <v>433</v>
      </c>
      <c r="B111" s="199"/>
      <c r="C111" s="199"/>
      <c r="D111" s="199"/>
      <c r="E111" s="199"/>
      <c r="F111" s="199"/>
      <c r="G111" s="199"/>
      <c r="H111" s="199"/>
      <c r="I111" s="199"/>
      <c r="J111" s="199"/>
      <c r="K111" s="200"/>
    </row>
    <row r="112" spans="1:11" ht="14.45" customHeight="1">
      <c r="A112" s="201"/>
      <c r="B112" s="202"/>
      <c r="C112" s="202"/>
      <c r="D112" s="202"/>
      <c r="E112" s="202"/>
      <c r="F112" s="202"/>
      <c r="G112" s="202"/>
      <c r="H112" s="202"/>
      <c r="I112" s="202"/>
      <c r="J112" s="202"/>
      <c r="K112" s="203"/>
    </row>
    <row r="113" spans="1:11" ht="39.75" customHeight="1">
      <c r="A113" s="152" t="s">
        <v>434</v>
      </c>
      <c r="B113" s="107" t="s">
        <v>435</v>
      </c>
      <c r="C113" s="109">
        <v>174613</v>
      </c>
      <c r="D113" s="108"/>
      <c r="E113" s="109"/>
      <c r="F113" s="108"/>
      <c r="G113" s="108"/>
      <c r="H113" s="108"/>
      <c r="I113" s="109"/>
      <c r="J113" s="108"/>
      <c r="K113" s="110">
        <f>C113+D113+E113+F113+G113+H113+I113+J113</f>
        <v>174613</v>
      </c>
    </row>
    <row r="114" spans="1:11" ht="62.25" customHeight="1">
      <c r="A114" s="152" t="s">
        <v>436</v>
      </c>
      <c r="B114" s="107" t="s">
        <v>183</v>
      </c>
      <c r="C114" s="109"/>
      <c r="D114" s="108"/>
      <c r="E114" s="109"/>
      <c r="F114" s="108"/>
      <c r="G114" s="108"/>
      <c r="H114" s="108"/>
      <c r="I114" s="109">
        <v>772288</v>
      </c>
      <c r="J114" s="108">
        <v>-367222</v>
      </c>
      <c r="K114" s="110">
        <f t="shared" si="7" ref="K114:K124">C114+D114+E114+F114+G114+H114+I114+J114</f>
        <v>405066</v>
      </c>
    </row>
    <row r="115" spans="1:11" ht="25.7" customHeight="1">
      <c r="A115" s="152" t="s">
        <v>437</v>
      </c>
      <c r="B115" s="107" t="s">
        <v>438</v>
      </c>
      <c r="C115" s="109">
        <v>7500</v>
      </c>
      <c r="D115" s="108">
        <v>50000</v>
      </c>
      <c r="E115" s="109"/>
      <c r="F115" s="108"/>
      <c r="G115" s="108"/>
      <c r="H115" s="108"/>
      <c r="I115" s="109"/>
      <c r="J115" s="108"/>
      <c r="K115" s="110">
        <f t="shared" si="7"/>
        <v>57500</v>
      </c>
    </row>
    <row r="116" spans="1:11" ht="47.25" customHeight="1">
      <c r="A116" s="152" t="s">
        <v>439</v>
      </c>
      <c r="B116" s="107" t="s">
        <v>440</v>
      </c>
      <c r="C116" s="109"/>
      <c r="D116" s="108"/>
      <c r="E116" s="109"/>
      <c r="F116" s="108"/>
      <c r="G116" s="108"/>
      <c r="H116" s="108">
        <v>148526</v>
      </c>
      <c r="I116" s="109">
        <v>15388</v>
      </c>
      <c r="J116" s="108">
        <v>-148526</v>
      </c>
      <c r="K116" s="110">
        <f t="shared" si="7"/>
        <v>15388</v>
      </c>
    </row>
    <row r="117" spans="1:11" ht="73.5" customHeight="1">
      <c r="A117" s="152" t="s">
        <v>441</v>
      </c>
      <c r="B117" s="107" t="s">
        <v>184</v>
      </c>
      <c r="C117" s="109"/>
      <c r="D117" s="108"/>
      <c r="E117" s="109">
        <v>5443</v>
      </c>
      <c r="F117" s="108"/>
      <c r="G117" s="108"/>
      <c r="H117" s="108"/>
      <c r="I117" s="109">
        <v>24733</v>
      </c>
      <c r="J117" s="108">
        <v>-30176</v>
      </c>
      <c r="K117" s="110">
        <f t="shared" si="7"/>
        <v>0</v>
      </c>
    </row>
    <row r="118" spans="1:11" ht="38.25" customHeight="1">
      <c r="A118" s="152" t="s">
        <v>778</v>
      </c>
      <c r="B118" s="107" t="s">
        <v>777</v>
      </c>
      <c r="C118" s="109"/>
      <c r="D118" s="108"/>
      <c r="E118" s="109">
        <v>200000</v>
      </c>
      <c r="F118" s="108"/>
      <c r="G118" s="108"/>
      <c r="H118" s="108"/>
      <c r="I118" s="109"/>
      <c r="J118" s="108"/>
      <c r="K118" s="110">
        <f t="shared" si="7"/>
        <v>200000</v>
      </c>
    </row>
    <row r="119" spans="1:11" ht="33.75" customHeight="1">
      <c r="A119" s="152" t="s">
        <v>442</v>
      </c>
      <c r="B119" s="107" t="s">
        <v>779</v>
      </c>
      <c r="C119" s="109">
        <v>1245</v>
      </c>
      <c r="D119" s="108"/>
      <c r="E119" s="109">
        <v>3970</v>
      </c>
      <c r="F119" s="108"/>
      <c r="G119" s="108"/>
      <c r="H119" s="108"/>
      <c r="I119" s="109"/>
      <c r="J119" s="108"/>
      <c r="K119" s="110">
        <f t="shared" si="7"/>
        <v>5215</v>
      </c>
    </row>
    <row r="120" spans="1:11" ht="25.7" customHeight="1">
      <c r="A120" s="152" t="s">
        <v>443</v>
      </c>
      <c r="B120" s="107" t="s">
        <v>444</v>
      </c>
      <c r="C120" s="109"/>
      <c r="D120" s="108"/>
      <c r="E120" s="109"/>
      <c r="F120" s="108"/>
      <c r="G120" s="108"/>
      <c r="H120" s="108"/>
      <c r="I120" s="109">
        <v>81081</v>
      </c>
      <c r="J120" s="108"/>
      <c r="K120" s="110">
        <f t="shared" si="7"/>
        <v>81081</v>
      </c>
    </row>
    <row r="121" spans="1:11" ht="50.25" customHeight="1">
      <c r="A121" s="152" t="s">
        <v>780</v>
      </c>
      <c r="B121" s="107" t="s">
        <v>66</v>
      </c>
      <c r="C121" s="109">
        <v>32238</v>
      </c>
      <c r="D121" s="108"/>
      <c r="E121" s="109">
        <v>260274</v>
      </c>
      <c r="F121" s="108"/>
      <c r="G121" s="108"/>
      <c r="H121" s="108"/>
      <c r="I121" s="109"/>
      <c r="J121" s="108"/>
      <c r="K121" s="110">
        <f t="shared" si="7"/>
        <v>292512</v>
      </c>
    </row>
    <row r="122" spans="1:11" ht="75" customHeight="1">
      <c r="A122" s="152" t="s">
        <v>445</v>
      </c>
      <c r="B122" s="107" t="s">
        <v>446</v>
      </c>
      <c r="C122" s="109"/>
      <c r="D122" s="108"/>
      <c r="E122" s="109">
        <v>151292</v>
      </c>
      <c r="F122" s="108"/>
      <c r="G122" s="108"/>
      <c r="H122" s="108"/>
      <c r="I122" s="109"/>
      <c r="J122" s="108">
        <v>-151292</v>
      </c>
      <c r="K122" s="110">
        <f t="shared" si="7"/>
        <v>0</v>
      </c>
    </row>
    <row r="123" spans="1:11" ht="21.75" customHeight="1">
      <c r="A123" s="152" t="s">
        <v>783</v>
      </c>
      <c r="B123" s="107" t="s">
        <v>784</v>
      </c>
      <c r="C123" s="109">
        <v>168364</v>
      </c>
      <c r="D123" s="108"/>
      <c r="E123" s="109"/>
      <c r="F123" s="108"/>
      <c r="G123" s="108"/>
      <c r="H123" s="108"/>
      <c r="I123" s="109"/>
      <c r="J123" s="108">
        <v>954062</v>
      </c>
      <c r="K123" s="110">
        <f t="shared" si="8" ref="K123">C123+D123+E123+F123+G123+H123+I123+J123</f>
        <v>1122426</v>
      </c>
    </row>
    <row r="124" spans="1:11" ht="84" customHeight="1">
      <c r="A124" s="152" t="s">
        <v>782</v>
      </c>
      <c r="B124" s="107" t="s">
        <v>781</v>
      </c>
      <c r="C124" s="109">
        <v>37607</v>
      </c>
      <c r="D124" s="108"/>
      <c r="E124" s="109">
        <v>311921</v>
      </c>
      <c r="F124" s="108"/>
      <c r="G124" s="108"/>
      <c r="H124" s="108"/>
      <c r="I124" s="109"/>
      <c r="J124" s="108">
        <v>428127</v>
      </c>
      <c r="K124" s="110">
        <f t="shared" si="7"/>
        <v>777655</v>
      </c>
    </row>
    <row r="125" spans="1:11" ht="30" customHeight="1">
      <c r="A125" s="155"/>
      <c r="B125" s="107" t="s">
        <v>448</v>
      </c>
      <c r="C125" s="124"/>
      <c r="D125" s="108">
        <v>926334</v>
      </c>
      <c r="E125" s="124"/>
      <c r="F125" s="123"/>
      <c r="G125" s="123"/>
      <c r="H125" s="123"/>
      <c r="I125" s="109">
        <v>413862</v>
      </c>
      <c r="J125" s="123"/>
      <c r="K125" s="128">
        <f>D125+I125</f>
        <v>1340196</v>
      </c>
    </row>
    <row r="126" spans="1:11" ht="24" customHeight="1">
      <c r="A126" s="204" t="s">
        <v>447</v>
      </c>
      <c r="B126" s="206"/>
      <c r="C126" s="112">
        <f>SUM(C113:C124)</f>
        <v>421567</v>
      </c>
      <c r="D126" s="121">
        <f>SUM(D113:D125)</f>
        <v>976334</v>
      </c>
      <c r="E126" s="112"/>
      <c r="F126" s="121"/>
      <c r="G126" s="121"/>
      <c r="H126" s="121"/>
      <c r="I126" s="112"/>
      <c r="J126" s="121"/>
      <c r="K126" s="122">
        <f>SUM(K113:K125)</f>
        <v>4471652</v>
      </c>
    </row>
    <row r="127" spans="1:11" ht="36.75" customHeight="1">
      <c r="A127" s="185" t="s">
        <v>449</v>
      </c>
      <c r="B127" s="186"/>
      <c r="C127" s="111">
        <f>C96+C110+C126</f>
        <v>3346138</v>
      </c>
      <c r="D127" s="111">
        <f>D126</f>
        <v>976334</v>
      </c>
      <c r="E127" s="111">
        <f>SUM(E64:E126)</f>
        <v>932900</v>
      </c>
      <c r="F127" s="111"/>
      <c r="G127" s="111"/>
      <c r="H127" s="111">
        <f>SUM(H64:H126)</f>
        <v>148526</v>
      </c>
      <c r="I127" s="111">
        <f>SUM(I113:I126)</f>
        <v>1307352</v>
      </c>
      <c r="J127" s="111">
        <f>SUM(J64:J126)</f>
        <v>684973</v>
      </c>
      <c r="K127" s="113">
        <f>K96+K110+K126</f>
        <v>7396223</v>
      </c>
    </row>
    <row r="128" spans="1:11" ht="14.45" customHeight="1">
      <c r="A128" s="198" t="s">
        <v>215</v>
      </c>
      <c r="B128" s="199"/>
      <c r="C128" s="199"/>
      <c r="D128" s="199"/>
      <c r="E128" s="199"/>
      <c r="F128" s="199"/>
      <c r="G128" s="199"/>
      <c r="H128" s="199"/>
      <c r="I128" s="199"/>
      <c r="J128" s="199"/>
      <c r="K128" s="200"/>
    </row>
    <row r="129" spans="1:11" ht="14.45" customHeight="1">
      <c r="A129" s="201"/>
      <c r="B129" s="202"/>
      <c r="C129" s="202"/>
      <c r="D129" s="202"/>
      <c r="E129" s="202"/>
      <c r="F129" s="202"/>
      <c r="G129" s="202"/>
      <c r="H129" s="202"/>
      <c r="I129" s="202"/>
      <c r="J129" s="202"/>
      <c r="K129" s="203"/>
    </row>
    <row r="130" spans="1:11" ht="34.5" customHeight="1">
      <c r="A130" s="152" t="s">
        <v>450</v>
      </c>
      <c r="B130" s="107" t="s">
        <v>451</v>
      </c>
      <c r="C130" s="109"/>
      <c r="D130" s="108">
        <v>12895</v>
      </c>
      <c r="E130" s="109"/>
      <c r="F130" s="108"/>
      <c r="G130" s="108"/>
      <c r="H130" s="108"/>
      <c r="I130" s="109">
        <v>374</v>
      </c>
      <c r="J130" s="108"/>
      <c r="K130" s="110">
        <f>C130+D130+E130+F130+G130+H130+I130+J130</f>
        <v>13269</v>
      </c>
    </row>
    <row r="131" spans="1:11" ht="33" customHeight="1">
      <c r="A131" s="152" t="s">
        <v>452</v>
      </c>
      <c r="B131" s="107" t="s">
        <v>453</v>
      </c>
      <c r="C131" s="109"/>
      <c r="D131" s="108">
        <v>12895</v>
      </c>
      <c r="E131" s="109"/>
      <c r="F131" s="108"/>
      <c r="G131" s="108"/>
      <c r="H131" s="108"/>
      <c r="I131" s="109">
        <v>774</v>
      </c>
      <c r="J131" s="108"/>
      <c r="K131" s="110">
        <f t="shared" si="9" ref="K131:K133">C131+D131+E131+F131+G131+H131+I131+J131</f>
        <v>13669</v>
      </c>
    </row>
    <row r="132" spans="1:11" ht="32.25" customHeight="1">
      <c r="A132" s="152" t="s">
        <v>454</v>
      </c>
      <c r="B132" s="107" t="s">
        <v>455</v>
      </c>
      <c r="C132" s="109"/>
      <c r="D132" s="108">
        <v>12895</v>
      </c>
      <c r="E132" s="109"/>
      <c r="F132" s="108"/>
      <c r="G132" s="108"/>
      <c r="H132" s="108"/>
      <c r="I132" s="109">
        <v>1364</v>
      </c>
      <c r="J132" s="108"/>
      <c r="K132" s="110">
        <f t="shared" si="9"/>
        <v>14259</v>
      </c>
    </row>
    <row r="133" spans="1:11" ht="24" customHeight="1">
      <c r="A133" s="155" t="s">
        <v>785</v>
      </c>
      <c r="B133" s="107" t="s">
        <v>786</v>
      </c>
      <c r="C133" s="109">
        <v>100000</v>
      </c>
      <c r="D133" s="108"/>
      <c r="E133" s="109"/>
      <c r="F133" s="108"/>
      <c r="G133" s="108"/>
      <c r="H133" s="108"/>
      <c r="I133" s="109"/>
      <c r="J133" s="108"/>
      <c r="K133" s="110">
        <f t="shared" si="9"/>
        <v>100000</v>
      </c>
    </row>
    <row r="134" spans="1:11" ht="25.7" customHeight="1">
      <c r="A134" s="185" t="s">
        <v>456</v>
      </c>
      <c r="B134" s="186"/>
      <c r="C134" s="111">
        <f>SUM(C130:C133)</f>
        <v>100000</v>
      </c>
      <c r="D134" s="111">
        <f>SUM(D130:D132)</f>
        <v>38685</v>
      </c>
      <c r="E134" s="111"/>
      <c r="F134" s="111"/>
      <c r="G134" s="111"/>
      <c r="H134" s="111"/>
      <c r="I134" s="111">
        <f>SUM(I130:I133)</f>
        <v>2512</v>
      </c>
      <c r="J134" s="111"/>
      <c r="K134" s="113">
        <f>SUM(K130:K133)</f>
        <v>141197</v>
      </c>
    </row>
    <row r="135" spans="1:11" ht="25.7" customHeight="1">
      <c r="A135" s="204" t="s">
        <v>457</v>
      </c>
      <c r="B135" s="205"/>
      <c r="C135" s="205"/>
      <c r="D135" s="205"/>
      <c r="E135" s="205"/>
      <c r="F135" s="205"/>
      <c r="G135" s="205"/>
      <c r="H135" s="205"/>
      <c r="I135" s="205"/>
      <c r="J135" s="205"/>
      <c r="K135" s="206"/>
    </row>
    <row r="136" spans="1:11" ht="25.7" customHeight="1">
      <c r="A136" s="204" t="s">
        <v>458</v>
      </c>
      <c r="B136" s="205"/>
      <c r="C136" s="205"/>
      <c r="D136" s="205"/>
      <c r="E136" s="205"/>
      <c r="F136" s="205"/>
      <c r="G136" s="205"/>
      <c r="H136" s="205"/>
      <c r="I136" s="205"/>
      <c r="J136" s="205"/>
      <c r="K136" s="206"/>
    </row>
    <row r="137" spans="1:11" ht="21.75" customHeight="1">
      <c r="A137" s="152" t="s">
        <v>459</v>
      </c>
      <c r="B137" s="107" t="s">
        <v>460</v>
      </c>
      <c r="C137" s="109">
        <v>377607</v>
      </c>
      <c r="D137" s="108"/>
      <c r="E137" s="109"/>
      <c r="F137" s="108"/>
      <c r="G137" s="108"/>
      <c r="H137" s="108"/>
      <c r="I137" s="109"/>
      <c r="J137" s="108"/>
      <c r="K137" s="110">
        <f>C137+D137+E137+F137+G137+H137+I137+J137</f>
        <v>377607</v>
      </c>
    </row>
    <row r="138" spans="1:11" ht="33.75" customHeight="1">
      <c r="A138" s="152" t="s">
        <v>461</v>
      </c>
      <c r="B138" s="107" t="s">
        <v>462</v>
      </c>
      <c r="C138" s="109">
        <v>13290</v>
      </c>
      <c r="D138" s="108"/>
      <c r="E138" s="109"/>
      <c r="F138" s="108"/>
      <c r="G138" s="108"/>
      <c r="H138" s="108"/>
      <c r="I138" s="109"/>
      <c r="J138" s="108"/>
      <c r="K138" s="110">
        <f t="shared" si="10" ref="K138:K154">C138+D138+E138+F138+G138+H138+I138+J138</f>
        <v>13290</v>
      </c>
    </row>
    <row r="139" spans="1:11" ht="14.45" customHeight="1">
      <c r="A139" s="152" t="s">
        <v>463</v>
      </c>
      <c r="B139" s="107" t="s">
        <v>464</v>
      </c>
      <c r="C139" s="109">
        <v>17289</v>
      </c>
      <c r="D139" s="108"/>
      <c r="E139" s="109"/>
      <c r="F139" s="108"/>
      <c r="G139" s="108"/>
      <c r="H139" s="108"/>
      <c r="I139" s="109"/>
      <c r="J139" s="108"/>
      <c r="K139" s="110">
        <f t="shared" si="10"/>
        <v>17289</v>
      </c>
    </row>
    <row r="140" spans="1:11" ht="25.7" customHeight="1">
      <c r="A140" s="152" t="s">
        <v>465</v>
      </c>
      <c r="B140" s="107" t="s">
        <v>466</v>
      </c>
      <c r="C140" s="109">
        <v>18467</v>
      </c>
      <c r="D140" s="108"/>
      <c r="E140" s="109"/>
      <c r="F140" s="108"/>
      <c r="G140" s="108"/>
      <c r="H140" s="108"/>
      <c r="I140" s="109"/>
      <c r="J140" s="108"/>
      <c r="K140" s="110">
        <f t="shared" si="10"/>
        <v>18467</v>
      </c>
    </row>
    <row r="141" spans="1:11" ht="25.7" customHeight="1">
      <c r="A141" s="152" t="s">
        <v>467</v>
      </c>
      <c r="B141" s="107" t="s">
        <v>468</v>
      </c>
      <c r="C141" s="109">
        <v>19081</v>
      </c>
      <c r="D141" s="108"/>
      <c r="E141" s="109"/>
      <c r="F141" s="108"/>
      <c r="G141" s="108"/>
      <c r="H141" s="108"/>
      <c r="I141" s="109"/>
      <c r="J141" s="108"/>
      <c r="K141" s="110">
        <f t="shared" si="10"/>
        <v>19081</v>
      </c>
    </row>
    <row r="142" spans="1:11" ht="22.5" customHeight="1">
      <c r="A142" s="152" t="s">
        <v>469</v>
      </c>
      <c r="B142" s="107" t="s">
        <v>470</v>
      </c>
      <c r="C142" s="109">
        <v>13564</v>
      </c>
      <c r="D142" s="108"/>
      <c r="E142" s="109"/>
      <c r="F142" s="108"/>
      <c r="G142" s="108"/>
      <c r="H142" s="108"/>
      <c r="I142" s="109"/>
      <c r="J142" s="108"/>
      <c r="K142" s="110">
        <f t="shared" si="10"/>
        <v>13564</v>
      </c>
    </row>
    <row r="143" spans="1:11" ht="24.75" customHeight="1">
      <c r="A143" s="152" t="s">
        <v>471</v>
      </c>
      <c r="B143" s="107" t="s">
        <v>472</v>
      </c>
      <c r="C143" s="109">
        <v>51258</v>
      </c>
      <c r="D143" s="108"/>
      <c r="E143" s="109"/>
      <c r="F143" s="108"/>
      <c r="G143" s="108"/>
      <c r="H143" s="108"/>
      <c r="I143" s="109"/>
      <c r="J143" s="108"/>
      <c r="K143" s="110">
        <f t="shared" si="10"/>
        <v>51258</v>
      </c>
    </row>
    <row r="144" spans="1:11" ht="24.75" customHeight="1">
      <c r="A144" s="152" t="s">
        <v>473</v>
      </c>
      <c r="B144" s="107" t="s">
        <v>474</v>
      </c>
      <c r="C144" s="109">
        <v>57156</v>
      </c>
      <c r="D144" s="108"/>
      <c r="E144" s="109"/>
      <c r="F144" s="108"/>
      <c r="G144" s="108"/>
      <c r="H144" s="108"/>
      <c r="I144" s="109"/>
      <c r="J144" s="108"/>
      <c r="K144" s="110">
        <f t="shared" si="10"/>
        <v>57156</v>
      </c>
    </row>
    <row r="145" spans="1:11" ht="25.7" customHeight="1">
      <c r="A145" s="152" t="s">
        <v>475</v>
      </c>
      <c r="B145" s="107" t="s">
        <v>476</v>
      </c>
      <c r="C145" s="109">
        <v>16556</v>
      </c>
      <c r="D145" s="108"/>
      <c r="E145" s="109"/>
      <c r="F145" s="108"/>
      <c r="G145" s="108"/>
      <c r="H145" s="108"/>
      <c r="I145" s="109"/>
      <c r="J145" s="108"/>
      <c r="K145" s="110">
        <f t="shared" si="10"/>
        <v>16556</v>
      </c>
    </row>
    <row r="146" spans="1:11" ht="25.7" customHeight="1">
      <c r="A146" s="152" t="s">
        <v>477</v>
      </c>
      <c r="B146" s="107" t="s">
        <v>478</v>
      </c>
      <c r="C146" s="109">
        <v>7347</v>
      </c>
      <c r="D146" s="108"/>
      <c r="E146" s="109"/>
      <c r="F146" s="108"/>
      <c r="G146" s="108"/>
      <c r="H146" s="108"/>
      <c r="I146" s="109"/>
      <c r="J146" s="108"/>
      <c r="K146" s="110">
        <f t="shared" si="10"/>
        <v>7347</v>
      </c>
    </row>
    <row r="147" spans="1:11" ht="25.7" customHeight="1">
      <c r="A147" s="152" t="s">
        <v>479</v>
      </c>
      <c r="B147" s="107" t="s">
        <v>480</v>
      </c>
      <c r="C147" s="109">
        <v>9747</v>
      </c>
      <c r="D147" s="108"/>
      <c r="E147" s="109"/>
      <c r="F147" s="108"/>
      <c r="G147" s="108"/>
      <c r="H147" s="108"/>
      <c r="I147" s="109"/>
      <c r="J147" s="108"/>
      <c r="K147" s="110">
        <f t="shared" si="10"/>
        <v>9747</v>
      </c>
    </row>
    <row r="148" spans="1:11" ht="25.7" customHeight="1">
      <c r="A148" s="152" t="s">
        <v>481</v>
      </c>
      <c r="B148" s="107" t="s">
        <v>482</v>
      </c>
      <c r="C148" s="109">
        <v>17071</v>
      </c>
      <c r="D148" s="108"/>
      <c r="E148" s="109"/>
      <c r="F148" s="108"/>
      <c r="G148" s="108"/>
      <c r="H148" s="108"/>
      <c r="I148" s="109"/>
      <c r="J148" s="108"/>
      <c r="K148" s="110">
        <f t="shared" si="10"/>
        <v>17071</v>
      </c>
    </row>
    <row r="149" spans="1:11" ht="23.25" customHeight="1">
      <c r="A149" s="152" t="s">
        <v>483</v>
      </c>
      <c r="B149" s="107" t="s">
        <v>484</v>
      </c>
      <c r="C149" s="109">
        <v>18943</v>
      </c>
      <c r="D149" s="108"/>
      <c r="E149" s="109"/>
      <c r="F149" s="108"/>
      <c r="G149" s="108"/>
      <c r="H149" s="108"/>
      <c r="I149" s="109"/>
      <c r="J149" s="108"/>
      <c r="K149" s="110">
        <f t="shared" si="10"/>
        <v>18943</v>
      </c>
    </row>
    <row r="150" spans="1:11" ht="26.25" customHeight="1">
      <c r="A150" s="152" t="s">
        <v>485</v>
      </c>
      <c r="B150" s="107" t="s">
        <v>486</v>
      </c>
      <c r="C150" s="109">
        <v>18735</v>
      </c>
      <c r="D150" s="108"/>
      <c r="E150" s="109"/>
      <c r="F150" s="108"/>
      <c r="G150" s="108"/>
      <c r="H150" s="108"/>
      <c r="I150" s="109"/>
      <c r="J150" s="108"/>
      <c r="K150" s="110">
        <f t="shared" si="10"/>
        <v>18735</v>
      </c>
    </row>
    <row r="151" spans="1:11" ht="24" customHeight="1">
      <c r="A151" s="152" t="s">
        <v>487</v>
      </c>
      <c r="B151" s="107" t="s">
        <v>488</v>
      </c>
      <c r="C151" s="109">
        <v>19806</v>
      </c>
      <c r="D151" s="108"/>
      <c r="E151" s="109"/>
      <c r="F151" s="108"/>
      <c r="G151" s="108"/>
      <c r="H151" s="108"/>
      <c r="I151" s="109"/>
      <c r="J151" s="108"/>
      <c r="K151" s="110">
        <f t="shared" si="10"/>
        <v>19806</v>
      </c>
    </row>
    <row r="152" spans="1:11" ht="27" customHeight="1">
      <c r="A152" s="152" t="s">
        <v>489</v>
      </c>
      <c r="B152" s="107" t="s">
        <v>490</v>
      </c>
      <c r="C152" s="109">
        <v>18472</v>
      </c>
      <c r="D152" s="108"/>
      <c r="E152" s="109"/>
      <c r="F152" s="108"/>
      <c r="G152" s="108"/>
      <c r="H152" s="108"/>
      <c r="I152" s="109"/>
      <c r="J152" s="108"/>
      <c r="K152" s="110">
        <f t="shared" si="10"/>
        <v>18472</v>
      </c>
    </row>
    <row r="153" spans="1:11" ht="25.7" customHeight="1">
      <c r="A153" s="152" t="s">
        <v>491</v>
      </c>
      <c r="B153" s="107" t="s">
        <v>492</v>
      </c>
      <c r="C153" s="109">
        <v>13826</v>
      </c>
      <c r="D153" s="108"/>
      <c r="E153" s="109"/>
      <c r="F153" s="108"/>
      <c r="G153" s="108"/>
      <c r="H153" s="108"/>
      <c r="I153" s="109"/>
      <c r="J153" s="108"/>
      <c r="K153" s="110">
        <f t="shared" si="10"/>
        <v>13826</v>
      </c>
    </row>
    <row r="154" spans="1:11" ht="24" customHeight="1">
      <c r="A154" s="152" t="s">
        <v>493</v>
      </c>
      <c r="B154" s="107" t="s">
        <v>494</v>
      </c>
      <c r="C154" s="109">
        <v>16174</v>
      </c>
      <c r="D154" s="108"/>
      <c r="E154" s="109"/>
      <c r="F154" s="108"/>
      <c r="G154" s="108"/>
      <c r="H154" s="108"/>
      <c r="I154" s="109"/>
      <c r="J154" s="108"/>
      <c r="K154" s="110">
        <f t="shared" si="10"/>
        <v>16174</v>
      </c>
    </row>
    <row r="155" spans="1:11" ht="25.5" customHeight="1">
      <c r="A155" s="204" t="s">
        <v>495</v>
      </c>
      <c r="B155" s="206"/>
      <c r="C155" s="112">
        <f>SUM(C137:C154)</f>
        <v>724389</v>
      </c>
      <c r="D155" s="121"/>
      <c r="E155" s="112"/>
      <c r="F155" s="121"/>
      <c r="G155" s="121"/>
      <c r="H155" s="121"/>
      <c r="I155" s="112"/>
      <c r="J155" s="121"/>
      <c r="K155" s="122">
        <f>SUM(K137:K154)</f>
        <v>724389</v>
      </c>
    </row>
    <row r="156" spans="1:11" ht="14.45" customHeight="1">
      <c r="A156" s="198" t="s">
        <v>496</v>
      </c>
      <c r="B156" s="199"/>
      <c r="C156" s="199"/>
      <c r="D156" s="199"/>
      <c r="E156" s="199"/>
      <c r="F156" s="199"/>
      <c r="G156" s="199"/>
      <c r="H156" s="199"/>
      <c r="I156" s="199"/>
      <c r="J156" s="199"/>
      <c r="K156" s="200"/>
    </row>
    <row r="157" spans="1:11" ht="14.45" customHeight="1">
      <c r="A157" s="201"/>
      <c r="B157" s="202"/>
      <c r="C157" s="202"/>
      <c r="D157" s="202"/>
      <c r="E157" s="202"/>
      <c r="F157" s="202"/>
      <c r="G157" s="202"/>
      <c r="H157" s="202"/>
      <c r="I157" s="202"/>
      <c r="J157" s="202"/>
      <c r="K157" s="203"/>
    </row>
    <row r="158" spans="1:11" ht="36" customHeight="1">
      <c r="A158" s="152" t="s">
        <v>497</v>
      </c>
      <c r="B158" s="107" t="s">
        <v>498</v>
      </c>
      <c r="C158" s="109">
        <v>136792</v>
      </c>
      <c r="D158" s="108"/>
      <c r="E158" s="109"/>
      <c r="F158" s="108"/>
      <c r="G158" s="108"/>
      <c r="H158" s="108"/>
      <c r="I158" s="109">
        <v>892</v>
      </c>
      <c r="J158" s="108"/>
      <c r="K158" s="131">
        <f>C158+D158+E158+F158+G158+H158+I158+J158</f>
        <v>137684</v>
      </c>
    </row>
    <row r="159" spans="1:11" ht="28.5" customHeight="1">
      <c r="A159" s="152" t="s">
        <v>499</v>
      </c>
      <c r="B159" s="107" t="s">
        <v>500</v>
      </c>
      <c r="C159" s="109">
        <v>34390</v>
      </c>
      <c r="D159" s="108"/>
      <c r="E159" s="109"/>
      <c r="F159" s="108"/>
      <c r="G159" s="108"/>
      <c r="H159" s="108"/>
      <c r="I159" s="109"/>
      <c r="J159" s="108"/>
      <c r="K159" s="131">
        <f t="shared" si="11" ref="K159:K160">C159+D159+E159+F159+G159+H159+I159+J159</f>
        <v>34390</v>
      </c>
    </row>
    <row r="160" spans="1:11" ht="29.25" customHeight="1">
      <c r="A160" s="152" t="s">
        <v>501</v>
      </c>
      <c r="B160" s="107" t="s">
        <v>502</v>
      </c>
      <c r="C160" s="109">
        <v>31224</v>
      </c>
      <c r="D160" s="108"/>
      <c r="E160" s="109"/>
      <c r="F160" s="108"/>
      <c r="G160" s="108"/>
      <c r="H160" s="108"/>
      <c r="I160" s="109"/>
      <c r="J160" s="108"/>
      <c r="K160" s="131">
        <f t="shared" si="11"/>
        <v>31224</v>
      </c>
    </row>
    <row r="161" spans="1:11" ht="27" customHeight="1">
      <c r="A161" s="204" t="s">
        <v>503</v>
      </c>
      <c r="B161" s="206"/>
      <c r="C161" s="112">
        <f>SUM(C158:C160)</f>
        <v>202406</v>
      </c>
      <c r="D161" s="121"/>
      <c r="E161" s="112"/>
      <c r="F161" s="121"/>
      <c r="G161" s="121"/>
      <c r="H161" s="121"/>
      <c r="I161" s="112">
        <f>SUM(I158:I160)</f>
        <v>892</v>
      </c>
      <c r="J161" s="121"/>
      <c r="K161" s="132">
        <f>SUM(K158:K160)</f>
        <v>203298</v>
      </c>
    </row>
    <row r="162" spans="1:11" ht="14.45" customHeight="1">
      <c r="A162" s="198" t="s">
        <v>504</v>
      </c>
      <c r="B162" s="199"/>
      <c r="C162" s="199"/>
      <c r="D162" s="199"/>
      <c r="E162" s="199"/>
      <c r="F162" s="199"/>
      <c r="G162" s="199"/>
      <c r="H162" s="199"/>
      <c r="I162" s="199"/>
      <c r="J162" s="199"/>
      <c r="K162" s="200"/>
    </row>
    <row r="163" spans="1:11" ht="21.75" customHeight="1">
      <c r="A163" s="201"/>
      <c r="B163" s="202"/>
      <c r="C163" s="202"/>
      <c r="D163" s="202"/>
      <c r="E163" s="202"/>
      <c r="F163" s="202"/>
      <c r="G163" s="202"/>
      <c r="H163" s="202"/>
      <c r="I163" s="202"/>
      <c r="J163" s="202"/>
      <c r="K163" s="203"/>
    </row>
    <row r="164" spans="1:11" ht="30" customHeight="1">
      <c r="A164" s="152" t="s">
        <v>505</v>
      </c>
      <c r="B164" s="107" t="s">
        <v>787</v>
      </c>
      <c r="C164" s="109">
        <v>336554</v>
      </c>
      <c r="D164" s="108"/>
      <c r="E164" s="109"/>
      <c r="F164" s="108"/>
      <c r="G164" s="108"/>
      <c r="H164" s="108"/>
      <c r="I164" s="109"/>
      <c r="J164" s="108"/>
      <c r="K164" s="110">
        <f>C164+D164+E164+F164+G164+H164+I164+J164</f>
        <v>336554</v>
      </c>
    </row>
    <row r="165" spans="1:11" ht="23.45" customHeight="1">
      <c r="A165" s="152" t="s">
        <v>506</v>
      </c>
      <c r="B165" s="107" t="s">
        <v>507</v>
      </c>
      <c r="C165" s="109">
        <v>43000</v>
      </c>
      <c r="D165" s="108"/>
      <c r="E165" s="109"/>
      <c r="F165" s="108"/>
      <c r="G165" s="108"/>
      <c r="H165" s="108"/>
      <c r="I165" s="109"/>
      <c r="J165" s="108"/>
      <c r="K165" s="110">
        <f t="shared" si="12" ref="K165:K185">C165+D165+E165+F165+G165+H165+I165+J165</f>
        <v>43000</v>
      </c>
    </row>
    <row r="166" spans="1:11" ht="25.7" customHeight="1">
      <c r="A166" s="152" t="s">
        <v>508</v>
      </c>
      <c r="B166" s="107" t="s">
        <v>509</v>
      </c>
      <c r="C166" s="109">
        <v>21057</v>
      </c>
      <c r="D166" s="108"/>
      <c r="E166" s="109"/>
      <c r="F166" s="108"/>
      <c r="G166" s="108"/>
      <c r="H166" s="108"/>
      <c r="I166" s="109"/>
      <c r="J166" s="108"/>
      <c r="K166" s="110">
        <f t="shared" si="12"/>
        <v>21057</v>
      </c>
    </row>
    <row r="167" spans="1:11" ht="25.7" customHeight="1">
      <c r="A167" s="152" t="s">
        <v>510</v>
      </c>
      <c r="B167" s="107" t="s">
        <v>511</v>
      </c>
      <c r="C167" s="109">
        <v>16059</v>
      </c>
      <c r="D167" s="108"/>
      <c r="E167" s="109"/>
      <c r="F167" s="108"/>
      <c r="G167" s="108"/>
      <c r="H167" s="108"/>
      <c r="I167" s="109"/>
      <c r="J167" s="108"/>
      <c r="K167" s="110">
        <f t="shared" si="12"/>
        <v>16059</v>
      </c>
    </row>
    <row r="168" spans="1:11" ht="25.7" customHeight="1">
      <c r="A168" s="152" t="s">
        <v>512</v>
      </c>
      <c r="B168" s="107" t="s">
        <v>513</v>
      </c>
      <c r="C168" s="109">
        <v>18555</v>
      </c>
      <c r="D168" s="108"/>
      <c r="E168" s="109"/>
      <c r="F168" s="108"/>
      <c r="G168" s="108"/>
      <c r="H168" s="108"/>
      <c r="I168" s="109"/>
      <c r="J168" s="108"/>
      <c r="K168" s="110">
        <f t="shared" si="12"/>
        <v>18555</v>
      </c>
    </row>
    <row r="169" spans="1:11" ht="25.7" customHeight="1">
      <c r="A169" s="152" t="s">
        <v>514</v>
      </c>
      <c r="B169" s="107" t="s">
        <v>788</v>
      </c>
      <c r="C169" s="109">
        <v>93081</v>
      </c>
      <c r="D169" s="108"/>
      <c r="E169" s="109"/>
      <c r="F169" s="108"/>
      <c r="G169" s="108"/>
      <c r="H169" s="108"/>
      <c r="I169" s="109"/>
      <c r="J169" s="108"/>
      <c r="K169" s="110">
        <f t="shared" si="12"/>
        <v>93081</v>
      </c>
    </row>
    <row r="170" spans="1:11" ht="25.7" customHeight="1">
      <c r="A170" s="152" t="s">
        <v>515</v>
      </c>
      <c r="B170" s="107" t="s">
        <v>789</v>
      </c>
      <c r="C170" s="109">
        <v>139373</v>
      </c>
      <c r="D170" s="108"/>
      <c r="E170" s="109"/>
      <c r="F170" s="108"/>
      <c r="G170" s="108"/>
      <c r="H170" s="108"/>
      <c r="I170" s="109"/>
      <c r="J170" s="108"/>
      <c r="K170" s="110">
        <f t="shared" si="12"/>
        <v>139373</v>
      </c>
    </row>
    <row r="171" spans="1:11" ht="25.7" customHeight="1">
      <c r="A171" s="152" t="s">
        <v>516</v>
      </c>
      <c r="B171" s="107" t="s">
        <v>517</v>
      </c>
      <c r="C171" s="109">
        <v>31771</v>
      </c>
      <c r="D171" s="108"/>
      <c r="E171" s="109"/>
      <c r="F171" s="108"/>
      <c r="G171" s="108"/>
      <c r="H171" s="108"/>
      <c r="I171" s="109"/>
      <c r="J171" s="108"/>
      <c r="K171" s="110">
        <f t="shared" si="12"/>
        <v>31771</v>
      </c>
    </row>
    <row r="172" spans="1:11" ht="25.7" customHeight="1">
      <c r="A172" s="152" t="s">
        <v>518</v>
      </c>
      <c r="B172" s="107" t="s">
        <v>519</v>
      </c>
      <c r="C172" s="109">
        <v>44339</v>
      </c>
      <c r="D172" s="108"/>
      <c r="E172" s="109"/>
      <c r="F172" s="108"/>
      <c r="G172" s="108"/>
      <c r="H172" s="108"/>
      <c r="I172" s="109"/>
      <c r="J172" s="108"/>
      <c r="K172" s="110">
        <f t="shared" si="12"/>
        <v>44339</v>
      </c>
    </row>
    <row r="173" spans="1:11" ht="25.7" customHeight="1">
      <c r="A173" s="152" t="s">
        <v>520</v>
      </c>
      <c r="B173" s="107" t="s">
        <v>521</v>
      </c>
      <c r="C173" s="109">
        <v>63045</v>
      </c>
      <c r="D173" s="108"/>
      <c r="E173" s="109"/>
      <c r="F173" s="108"/>
      <c r="G173" s="108"/>
      <c r="H173" s="108"/>
      <c r="I173" s="109"/>
      <c r="J173" s="108"/>
      <c r="K173" s="110">
        <f t="shared" si="12"/>
        <v>63045</v>
      </c>
    </row>
    <row r="174" spans="1:11" ht="25.7" customHeight="1">
      <c r="A174" s="152" t="s">
        <v>522</v>
      </c>
      <c r="B174" s="107" t="s">
        <v>523</v>
      </c>
      <c r="C174" s="109">
        <v>30429</v>
      </c>
      <c r="D174" s="108"/>
      <c r="E174" s="109"/>
      <c r="F174" s="108"/>
      <c r="G174" s="108"/>
      <c r="H174" s="108"/>
      <c r="I174" s="109"/>
      <c r="J174" s="108"/>
      <c r="K174" s="110">
        <f t="shared" si="12"/>
        <v>30429</v>
      </c>
    </row>
    <row r="175" spans="1:11" ht="24" customHeight="1">
      <c r="A175" s="152" t="s">
        <v>524</v>
      </c>
      <c r="B175" s="107" t="s">
        <v>525</v>
      </c>
      <c r="C175" s="109">
        <v>2720</v>
      </c>
      <c r="D175" s="108"/>
      <c r="E175" s="109"/>
      <c r="F175" s="108"/>
      <c r="G175" s="108"/>
      <c r="H175" s="108"/>
      <c r="I175" s="109"/>
      <c r="J175" s="108"/>
      <c r="K175" s="110">
        <f t="shared" si="12"/>
        <v>2720</v>
      </c>
    </row>
    <row r="176" spans="1:11" ht="24.75" customHeight="1">
      <c r="A176" s="152" t="s">
        <v>526</v>
      </c>
      <c r="B176" s="107" t="s">
        <v>527</v>
      </c>
      <c r="C176" s="109">
        <v>80405</v>
      </c>
      <c r="D176" s="108"/>
      <c r="E176" s="109"/>
      <c r="F176" s="108"/>
      <c r="G176" s="108"/>
      <c r="H176" s="108"/>
      <c r="I176" s="109"/>
      <c r="J176" s="108"/>
      <c r="K176" s="110">
        <f t="shared" si="12"/>
        <v>80405</v>
      </c>
    </row>
    <row r="177" spans="1:11" ht="31.5" customHeight="1">
      <c r="A177" s="152" t="s">
        <v>528</v>
      </c>
      <c r="B177" s="107" t="s">
        <v>529</v>
      </c>
      <c r="C177" s="109">
        <v>143092</v>
      </c>
      <c r="D177" s="108"/>
      <c r="E177" s="109"/>
      <c r="F177" s="108"/>
      <c r="G177" s="108"/>
      <c r="H177" s="108"/>
      <c r="I177" s="109"/>
      <c r="J177" s="108"/>
      <c r="K177" s="110">
        <f t="shared" si="12"/>
        <v>143092</v>
      </c>
    </row>
    <row r="178" spans="1:11" ht="36.75" customHeight="1">
      <c r="A178" s="152" t="s">
        <v>530</v>
      </c>
      <c r="B178" s="107" t="s">
        <v>531</v>
      </c>
      <c r="C178" s="109"/>
      <c r="D178" s="108">
        <v>12896</v>
      </c>
      <c r="E178" s="109"/>
      <c r="F178" s="108"/>
      <c r="G178" s="108"/>
      <c r="H178" s="108"/>
      <c r="I178" s="109"/>
      <c r="J178" s="108"/>
      <c r="K178" s="110">
        <f t="shared" si="12"/>
        <v>12896</v>
      </c>
    </row>
    <row r="179" spans="1:11" ht="25.7" customHeight="1">
      <c r="A179" s="152" t="s">
        <v>532</v>
      </c>
      <c r="B179" s="107" t="s">
        <v>533</v>
      </c>
      <c r="C179" s="109">
        <v>121679</v>
      </c>
      <c r="D179" s="108"/>
      <c r="E179" s="109"/>
      <c r="F179" s="108"/>
      <c r="G179" s="108"/>
      <c r="H179" s="108"/>
      <c r="I179" s="109"/>
      <c r="J179" s="108"/>
      <c r="K179" s="110">
        <f t="shared" si="12"/>
        <v>121679</v>
      </c>
    </row>
    <row r="180" spans="1:11" ht="21" customHeight="1">
      <c r="A180" s="152" t="s">
        <v>534</v>
      </c>
      <c r="B180" s="107" t="s">
        <v>535</v>
      </c>
      <c r="C180" s="109">
        <v>28175</v>
      </c>
      <c r="D180" s="108"/>
      <c r="E180" s="109"/>
      <c r="F180" s="108"/>
      <c r="G180" s="108"/>
      <c r="H180" s="108"/>
      <c r="I180" s="109"/>
      <c r="J180" s="108"/>
      <c r="K180" s="110">
        <f t="shared" si="12"/>
        <v>28175</v>
      </c>
    </row>
    <row r="181" spans="1:11" ht="38.25" customHeight="1">
      <c r="A181" s="152" t="s">
        <v>536</v>
      </c>
      <c r="B181" s="107" t="s">
        <v>14</v>
      </c>
      <c r="C181" s="109"/>
      <c r="D181" s="108"/>
      <c r="E181" s="109"/>
      <c r="F181" s="108"/>
      <c r="G181" s="108"/>
      <c r="H181" s="108"/>
      <c r="I181" s="109">
        <v>1056</v>
      </c>
      <c r="J181" s="108"/>
      <c r="K181" s="110">
        <f t="shared" si="12"/>
        <v>1056</v>
      </c>
    </row>
    <row r="182" spans="1:11" ht="34.5" customHeight="1">
      <c r="A182" s="152" t="s">
        <v>537</v>
      </c>
      <c r="B182" s="107" t="s">
        <v>538</v>
      </c>
      <c r="C182" s="109"/>
      <c r="D182" s="108"/>
      <c r="E182" s="109"/>
      <c r="F182" s="108"/>
      <c r="G182" s="108"/>
      <c r="H182" s="108"/>
      <c r="I182" s="109">
        <v>1376</v>
      </c>
      <c r="J182" s="108"/>
      <c r="K182" s="110">
        <f t="shared" si="12"/>
        <v>1376</v>
      </c>
    </row>
    <row r="183" spans="1:11" ht="33" customHeight="1">
      <c r="A183" s="152" t="s">
        <v>539</v>
      </c>
      <c r="B183" s="107" t="s">
        <v>540</v>
      </c>
      <c r="C183" s="109">
        <v>28005</v>
      </c>
      <c r="D183" s="108"/>
      <c r="E183" s="109"/>
      <c r="F183" s="108"/>
      <c r="G183" s="108"/>
      <c r="H183" s="108"/>
      <c r="I183" s="109"/>
      <c r="J183" s="108"/>
      <c r="K183" s="110">
        <f t="shared" si="12"/>
        <v>28005</v>
      </c>
    </row>
    <row r="184" spans="1:11" ht="30.75" customHeight="1">
      <c r="A184" s="152" t="s">
        <v>541</v>
      </c>
      <c r="B184" s="107" t="s">
        <v>542</v>
      </c>
      <c r="C184" s="109"/>
      <c r="D184" s="108">
        <v>12031</v>
      </c>
      <c r="E184" s="109"/>
      <c r="F184" s="108"/>
      <c r="G184" s="108"/>
      <c r="H184" s="108"/>
      <c r="I184" s="109"/>
      <c r="J184" s="108"/>
      <c r="K184" s="110">
        <f t="shared" si="12"/>
        <v>12031</v>
      </c>
    </row>
    <row r="185" spans="1:11" ht="39.75" customHeight="1">
      <c r="A185" s="152" t="s">
        <v>543</v>
      </c>
      <c r="B185" s="107" t="s">
        <v>544</v>
      </c>
      <c r="C185" s="109">
        <v>75513</v>
      </c>
      <c r="D185" s="108"/>
      <c r="E185" s="109"/>
      <c r="F185" s="108"/>
      <c r="G185" s="108"/>
      <c r="H185" s="108"/>
      <c r="I185" s="109"/>
      <c r="J185" s="108"/>
      <c r="K185" s="110">
        <f t="shared" si="12"/>
        <v>75513</v>
      </c>
    </row>
    <row r="186" spans="1:11" ht="42.75" customHeight="1">
      <c r="A186" s="204" t="s">
        <v>545</v>
      </c>
      <c r="B186" s="206"/>
      <c r="C186" s="112">
        <f>SUM(C164:C185)</f>
        <v>1316852</v>
      </c>
      <c r="D186" s="121"/>
      <c r="E186" s="112"/>
      <c r="F186" s="121"/>
      <c r="G186" s="121"/>
      <c r="H186" s="121"/>
      <c r="I186" s="112">
        <f>SUM(I164:I185)</f>
        <v>2432</v>
      </c>
      <c r="J186" s="121"/>
      <c r="K186" s="122">
        <f>SUM(K164:K185)</f>
        <v>1344211</v>
      </c>
    </row>
    <row r="187" spans="1:11" ht="33" customHeight="1">
      <c r="A187" s="185" t="s">
        <v>546</v>
      </c>
      <c r="B187" s="186"/>
      <c r="C187" s="111">
        <f>C155+C161+C186</f>
        <v>2243647</v>
      </c>
      <c r="D187" s="111">
        <f>SUM(D137:D186)</f>
        <v>24927</v>
      </c>
      <c r="E187" s="111">
        <f>SUM(E137:E186)</f>
        <v>0</v>
      </c>
      <c r="F187" s="111"/>
      <c r="G187" s="111">
        <f>SUM(G137:G186)</f>
        <v>0</v>
      </c>
      <c r="H187" s="111"/>
      <c r="I187" s="111">
        <f>I161+I186</f>
        <v>3324</v>
      </c>
      <c r="J187" s="111">
        <f>SUM(J137:J186)</f>
        <v>0</v>
      </c>
      <c r="K187" s="113">
        <f>K155+K161+K186</f>
        <v>2271898</v>
      </c>
    </row>
    <row r="188" spans="1:11" ht="25.7" customHeight="1">
      <c r="A188" s="204" t="s">
        <v>219</v>
      </c>
      <c r="B188" s="205"/>
      <c r="C188" s="205"/>
      <c r="D188" s="205"/>
      <c r="E188" s="205"/>
      <c r="F188" s="205"/>
      <c r="G188" s="205"/>
      <c r="H188" s="205"/>
      <c r="I188" s="205"/>
      <c r="J188" s="205"/>
      <c r="K188" s="206"/>
    </row>
    <row r="189" spans="1:11" ht="25.7" customHeight="1">
      <c r="A189" s="204" t="s">
        <v>547</v>
      </c>
      <c r="B189" s="205"/>
      <c r="C189" s="205"/>
      <c r="D189" s="205"/>
      <c r="E189" s="205"/>
      <c r="F189" s="205"/>
      <c r="G189" s="205"/>
      <c r="H189" s="205"/>
      <c r="I189" s="205"/>
      <c r="J189" s="205"/>
      <c r="K189" s="206"/>
    </row>
    <row r="190" spans="1:11" ht="27.75" customHeight="1">
      <c r="A190" s="152" t="s">
        <v>548</v>
      </c>
      <c r="B190" s="107" t="s">
        <v>549</v>
      </c>
      <c r="C190" s="109">
        <v>216345</v>
      </c>
      <c r="D190" s="108"/>
      <c r="E190" s="109"/>
      <c r="F190" s="108"/>
      <c r="G190" s="108"/>
      <c r="H190" s="108"/>
      <c r="I190" s="109"/>
      <c r="J190" s="108"/>
      <c r="K190" s="110">
        <f t="shared" si="13" ref="K190:K203">C190+D190+E190+F189+G190+H190+I190+J190</f>
        <v>216345</v>
      </c>
    </row>
    <row r="191" spans="1:11" ht="37.15" customHeight="1">
      <c r="A191" s="152" t="s">
        <v>550</v>
      </c>
      <c r="B191" s="107" t="s">
        <v>551</v>
      </c>
      <c r="C191" s="109"/>
      <c r="D191" s="108">
        <v>266372</v>
      </c>
      <c r="E191" s="109"/>
      <c r="F191" s="108"/>
      <c r="G191" s="108"/>
      <c r="H191" s="108"/>
      <c r="I191" s="109">
        <v>16761</v>
      </c>
      <c r="J191" s="108"/>
      <c r="K191" s="110">
        <f t="shared" si="13"/>
        <v>283133</v>
      </c>
    </row>
    <row r="192" spans="1:11" ht="14.45" customHeight="1">
      <c r="A192" s="152" t="s">
        <v>552</v>
      </c>
      <c r="B192" s="107" t="s">
        <v>553</v>
      </c>
      <c r="C192" s="109">
        <v>627815</v>
      </c>
      <c r="D192" s="108"/>
      <c r="E192" s="109"/>
      <c r="F192" s="108"/>
      <c r="G192" s="108"/>
      <c r="H192" s="108"/>
      <c r="I192" s="109"/>
      <c r="J192" s="108"/>
      <c r="K192" s="110">
        <f t="shared" si="13"/>
        <v>627815</v>
      </c>
    </row>
    <row r="193" spans="1:11" ht="20.25" customHeight="1">
      <c r="A193" s="152" t="s">
        <v>554</v>
      </c>
      <c r="B193" s="107" t="s">
        <v>555</v>
      </c>
      <c r="C193" s="109">
        <v>421566</v>
      </c>
      <c r="D193" s="108"/>
      <c r="E193" s="109"/>
      <c r="F193" s="108"/>
      <c r="G193" s="108"/>
      <c r="H193" s="108"/>
      <c r="I193" s="109"/>
      <c r="J193" s="108"/>
      <c r="K193" s="110">
        <f t="shared" si="13"/>
        <v>421566</v>
      </c>
    </row>
    <row r="194" spans="1:11" ht="28.5" customHeight="1">
      <c r="A194" s="152" t="s">
        <v>802</v>
      </c>
      <c r="B194" s="107" t="s">
        <v>803</v>
      </c>
      <c r="C194" s="109"/>
      <c r="D194" s="108">
        <v>8700</v>
      </c>
      <c r="E194" s="109"/>
      <c r="F194" s="108"/>
      <c r="G194" s="108"/>
      <c r="H194" s="108"/>
      <c r="I194" s="109"/>
      <c r="J194" s="108"/>
      <c r="K194" s="110">
        <f t="shared" si="14" ref="K194">C194+D194+E194+F193+G194+H194+I194+J194</f>
        <v>8700</v>
      </c>
    </row>
    <row r="195" spans="1:11" ht="23.25" customHeight="1">
      <c r="A195" s="152" t="s">
        <v>556</v>
      </c>
      <c r="B195" s="107" t="s">
        <v>557</v>
      </c>
      <c r="C195" s="109">
        <v>33312</v>
      </c>
      <c r="D195" s="108"/>
      <c r="E195" s="109"/>
      <c r="F195" s="108"/>
      <c r="G195" s="108"/>
      <c r="H195" s="108"/>
      <c r="I195" s="109"/>
      <c r="J195" s="108"/>
      <c r="K195" s="110">
        <f>C195+D195+E195+F193+G195+H195+I195+J195</f>
        <v>33312</v>
      </c>
    </row>
    <row r="196" spans="1:11" ht="27.75" customHeight="1">
      <c r="A196" s="152" t="s">
        <v>558</v>
      </c>
      <c r="B196" s="107" t="s">
        <v>559</v>
      </c>
      <c r="C196" s="109"/>
      <c r="D196" s="108">
        <v>27752</v>
      </c>
      <c r="E196" s="109"/>
      <c r="F196" s="108"/>
      <c r="G196" s="108"/>
      <c r="H196" s="108"/>
      <c r="I196" s="109">
        <v>2004</v>
      </c>
      <c r="J196" s="108"/>
      <c r="K196" s="110">
        <f t="shared" si="13"/>
        <v>29756</v>
      </c>
    </row>
    <row r="197" spans="1:11" ht="17.25" customHeight="1">
      <c r="A197" s="152" t="s">
        <v>560</v>
      </c>
      <c r="B197" s="107" t="s">
        <v>561</v>
      </c>
      <c r="C197" s="109">
        <v>101278</v>
      </c>
      <c r="D197" s="108"/>
      <c r="E197" s="109"/>
      <c r="F197" s="108"/>
      <c r="G197" s="108"/>
      <c r="H197" s="108"/>
      <c r="I197" s="109"/>
      <c r="J197" s="108"/>
      <c r="K197" s="110">
        <f t="shared" si="13"/>
        <v>101278</v>
      </c>
    </row>
    <row r="198" spans="1:11" ht="21.75" customHeight="1">
      <c r="A198" s="152" t="s">
        <v>562</v>
      </c>
      <c r="B198" s="107" t="s">
        <v>563</v>
      </c>
      <c r="C198" s="109">
        <v>78302</v>
      </c>
      <c r="D198" s="108"/>
      <c r="E198" s="109"/>
      <c r="F198" s="108"/>
      <c r="G198" s="108"/>
      <c r="H198" s="108"/>
      <c r="I198" s="109"/>
      <c r="J198" s="108"/>
      <c r="K198" s="110">
        <f t="shared" si="13"/>
        <v>78302</v>
      </c>
    </row>
    <row r="199" spans="1:11" ht="25.7" customHeight="1">
      <c r="A199" s="152" t="s">
        <v>790</v>
      </c>
      <c r="B199" s="107" t="s">
        <v>791</v>
      </c>
      <c r="C199" s="109"/>
      <c r="D199" s="108">
        <v>4330</v>
      </c>
      <c r="E199" s="109"/>
      <c r="F199" s="108"/>
      <c r="G199" s="108"/>
      <c r="H199" s="108"/>
      <c r="I199" s="109"/>
      <c r="J199" s="108"/>
      <c r="K199" s="110">
        <f t="shared" si="15" ref="K199">C199+D199+E199+F198+G199+H199+I199+J199</f>
        <v>4330</v>
      </c>
    </row>
    <row r="200" spans="1:11" ht="25.15" customHeight="1">
      <c r="A200" s="152" t="s">
        <v>564</v>
      </c>
      <c r="B200" s="107" t="s">
        <v>565</v>
      </c>
      <c r="C200" s="109">
        <v>42314</v>
      </c>
      <c r="D200" s="108"/>
      <c r="E200" s="109"/>
      <c r="F200" s="108"/>
      <c r="G200" s="108"/>
      <c r="H200" s="108"/>
      <c r="I200" s="109"/>
      <c r="J200" s="108"/>
      <c r="K200" s="110">
        <f>C200+D200+E200+F198+G200+H200+I200+J200</f>
        <v>42314</v>
      </c>
    </row>
    <row r="201" spans="1:11" ht="32.45" customHeight="1">
      <c r="A201" s="152" t="s">
        <v>566</v>
      </c>
      <c r="B201" s="107" t="s">
        <v>567</v>
      </c>
      <c r="C201" s="109"/>
      <c r="D201" s="108">
        <v>38160</v>
      </c>
      <c r="E201" s="109"/>
      <c r="F201" s="108"/>
      <c r="G201" s="108"/>
      <c r="H201" s="108"/>
      <c r="I201" s="109">
        <v>2500</v>
      </c>
      <c r="J201" s="108"/>
      <c r="K201" s="110">
        <f t="shared" si="13"/>
        <v>40660</v>
      </c>
    </row>
    <row r="202" spans="1:11" ht="14.45" customHeight="1">
      <c r="A202" s="152" t="s">
        <v>568</v>
      </c>
      <c r="B202" s="107" t="s">
        <v>569</v>
      </c>
      <c r="C202" s="109">
        <v>174475</v>
      </c>
      <c r="D202" s="108"/>
      <c r="E202" s="109"/>
      <c r="F202" s="108"/>
      <c r="G202" s="108"/>
      <c r="H202" s="108"/>
      <c r="I202" s="109"/>
      <c r="J202" s="108"/>
      <c r="K202" s="110">
        <f t="shared" si="13"/>
        <v>174475</v>
      </c>
    </row>
    <row r="203" spans="1:11" ht="14.45" customHeight="1">
      <c r="A203" s="152" t="s">
        <v>570</v>
      </c>
      <c r="B203" s="107" t="s">
        <v>571</v>
      </c>
      <c r="C203" s="109">
        <v>115051</v>
      </c>
      <c r="D203" s="108"/>
      <c r="E203" s="109"/>
      <c r="F203" s="108"/>
      <c r="G203" s="108"/>
      <c r="H203" s="108"/>
      <c r="I203" s="109"/>
      <c r="J203" s="108"/>
      <c r="K203" s="110">
        <f t="shared" si="13"/>
        <v>115051</v>
      </c>
    </row>
    <row r="204" spans="1:11" ht="21" customHeight="1">
      <c r="A204" s="204" t="s">
        <v>572</v>
      </c>
      <c r="B204" s="206"/>
      <c r="C204" s="112">
        <f>SUM(C190:C203)</f>
        <v>1810458</v>
      </c>
      <c r="D204" s="121">
        <f>SUM(D190:D203)</f>
        <v>345314</v>
      </c>
      <c r="E204" s="112"/>
      <c r="F204" s="126"/>
      <c r="G204" s="121"/>
      <c r="H204" s="121"/>
      <c r="I204" s="112">
        <f>SUM(I190:I203)</f>
        <v>21265</v>
      </c>
      <c r="J204" s="121"/>
      <c r="K204" s="133">
        <f>SUM(K190:K203)</f>
        <v>2177037</v>
      </c>
    </row>
    <row r="205" spans="1:11" ht="27.75" customHeight="1">
      <c r="A205" s="204" t="s">
        <v>573</v>
      </c>
      <c r="B205" s="205"/>
      <c r="C205" s="205"/>
      <c r="D205" s="205"/>
      <c r="E205" s="205"/>
      <c r="F205" s="205"/>
      <c r="G205" s="205"/>
      <c r="H205" s="205"/>
      <c r="I205" s="205"/>
      <c r="J205" s="205"/>
      <c r="K205" s="206"/>
    </row>
    <row r="206" spans="1:11" ht="14.45" customHeight="1">
      <c r="A206" s="152" t="s">
        <v>574</v>
      </c>
      <c r="B206" s="107" t="s">
        <v>575</v>
      </c>
      <c r="C206" s="109">
        <v>292816</v>
      </c>
      <c r="D206" s="108"/>
      <c r="E206" s="109"/>
      <c r="F206" s="108"/>
      <c r="G206" s="108"/>
      <c r="H206" s="108"/>
      <c r="I206" s="109"/>
      <c r="J206" s="108"/>
      <c r="K206" s="110">
        <f t="shared" si="16" ref="K206:K254">C206+D206+E206+F205+G206+H206+I206+J206</f>
        <v>292816</v>
      </c>
    </row>
    <row r="207" spans="1:11" ht="31.15" customHeight="1">
      <c r="A207" s="152" t="s">
        <v>576</v>
      </c>
      <c r="B207" s="107" t="s">
        <v>577</v>
      </c>
      <c r="C207" s="109"/>
      <c r="D207" s="108">
        <v>796466</v>
      </c>
      <c r="E207" s="109"/>
      <c r="F207" s="108"/>
      <c r="G207" s="108"/>
      <c r="H207" s="108"/>
      <c r="I207" s="109">
        <v>127256</v>
      </c>
      <c r="J207" s="108"/>
      <c r="K207" s="110">
        <f t="shared" si="16"/>
        <v>923722</v>
      </c>
    </row>
    <row r="208" spans="1:11" ht="14.45" customHeight="1">
      <c r="A208" s="152" t="s">
        <v>578</v>
      </c>
      <c r="B208" s="107" t="s">
        <v>579</v>
      </c>
      <c r="C208" s="109">
        <v>22357</v>
      </c>
      <c r="D208" s="108"/>
      <c r="E208" s="109"/>
      <c r="F208" s="108"/>
      <c r="G208" s="108"/>
      <c r="H208" s="108"/>
      <c r="I208" s="109"/>
      <c r="J208" s="108"/>
      <c r="K208" s="110">
        <f t="shared" si="16"/>
        <v>22357</v>
      </c>
    </row>
    <row r="209" spans="1:11" ht="27" customHeight="1">
      <c r="A209" s="152" t="s">
        <v>580</v>
      </c>
      <c r="B209" s="107" t="s">
        <v>581</v>
      </c>
      <c r="C209" s="109">
        <v>276153</v>
      </c>
      <c r="D209" s="108"/>
      <c r="E209" s="109"/>
      <c r="F209" s="108"/>
      <c r="G209" s="108"/>
      <c r="H209" s="108"/>
      <c r="I209" s="109"/>
      <c r="J209" s="108"/>
      <c r="K209" s="110">
        <f t="shared" si="16"/>
        <v>276153</v>
      </c>
    </row>
    <row r="210" spans="1:11" ht="27" customHeight="1">
      <c r="A210" s="152" t="s">
        <v>792</v>
      </c>
      <c r="B210" s="107" t="s">
        <v>793</v>
      </c>
      <c r="C210" s="109"/>
      <c r="D210" s="108">
        <v>4330</v>
      </c>
      <c r="E210" s="109"/>
      <c r="F210" s="108"/>
      <c r="G210" s="108"/>
      <c r="H210" s="108"/>
      <c r="I210" s="109"/>
      <c r="J210" s="108"/>
      <c r="K210" s="110">
        <f t="shared" si="17" ref="K210">C210+D210+E210+F209+G210+H210+I210+J210</f>
        <v>4330</v>
      </c>
    </row>
    <row r="211" spans="1:11" ht="22.5" customHeight="1">
      <c r="A211" s="152" t="s">
        <v>582</v>
      </c>
      <c r="B211" s="107" t="s">
        <v>583</v>
      </c>
      <c r="C211" s="109">
        <v>109363</v>
      </c>
      <c r="D211" s="108"/>
      <c r="E211" s="109"/>
      <c r="F211" s="108"/>
      <c r="G211" s="108"/>
      <c r="H211" s="108"/>
      <c r="I211" s="109"/>
      <c r="J211" s="108"/>
      <c r="K211" s="110">
        <f>C211+D211+E211+F209+G211+H211+I211+J211</f>
        <v>109363</v>
      </c>
    </row>
    <row r="212" spans="1:11" ht="33" customHeight="1">
      <c r="A212" s="152" t="s">
        <v>584</v>
      </c>
      <c r="B212" s="107" t="s">
        <v>585</v>
      </c>
      <c r="C212" s="109"/>
      <c r="D212" s="108">
        <v>264250</v>
      </c>
      <c r="E212" s="109"/>
      <c r="F212" s="108"/>
      <c r="G212" s="108"/>
      <c r="H212" s="108"/>
      <c r="I212" s="109">
        <v>33375</v>
      </c>
      <c r="J212" s="108"/>
      <c r="K212" s="110">
        <f t="shared" si="16"/>
        <v>297625</v>
      </c>
    </row>
    <row r="213" spans="1:11" ht="25.5" customHeight="1">
      <c r="A213" s="152" t="s">
        <v>586</v>
      </c>
      <c r="B213" s="107" t="s">
        <v>587</v>
      </c>
      <c r="C213" s="109">
        <v>13286</v>
      </c>
      <c r="D213" s="108"/>
      <c r="E213" s="109"/>
      <c r="F213" s="108"/>
      <c r="G213" s="108"/>
      <c r="H213" s="108"/>
      <c r="I213" s="109"/>
      <c r="J213" s="108"/>
      <c r="K213" s="110">
        <f t="shared" si="16"/>
        <v>13286</v>
      </c>
    </row>
    <row r="214" spans="1:11" ht="27" customHeight="1">
      <c r="A214" s="152" t="s">
        <v>588</v>
      </c>
      <c r="B214" s="107" t="s">
        <v>589</v>
      </c>
      <c r="C214" s="109">
        <v>161237</v>
      </c>
      <c r="D214" s="108"/>
      <c r="E214" s="109"/>
      <c r="F214" s="108"/>
      <c r="G214" s="108"/>
      <c r="H214" s="108"/>
      <c r="I214" s="109"/>
      <c r="J214" s="108"/>
      <c r="K214" s="110">
        <f t="shared" si="16"/>
        <v>161237</v>
      </c>
    </row>
    <row r="215" spans="1:11" ht="29.25" customHeight="1">
      <c r="A215" s="152" t="s">
        <v>590</v>
      </c>
      <c r="B215" s="107" t="s">
        <v>591</v>
      </c>
      <c r="C215" s="109">
        <v>246597</v>
      </c>
      <c r="D215" s="108"/>
      <c r="E215" s="109"/>
      <c r="F215" s="108"/>
      <c r="G215" s="108"/>
      <c r="H215" s="108"/>
      <c r="I215" s="109"/>
      <c r="J215" s="108"/>
      <c r="K215" s="110">
        <f t="shared" si="16"/>
        <v>246597</v>
      </c>
    </row>
    <row r="216" spans="1:11" ht="48" customHeight="1">
      <c r="A216" s="152" t="s">
        <v>592</v>
      </c>
      <c r="B216" s="107" t="s">
        <v>593</v>
      </c>
      <c r="C216" s="109"/>
      <c r="D216" s="108"/>
      <c r="E216" s="109"/>
      <c r="F216" s="108"/>
      <c r="G216" s="108"/>
      <c r="H216" s="108"/>
      <c r="I216" s="109">
        <v>5665</v>
      </c>
      <c r="J216" s="108"/>
      <c r="K216" s="110">
        <f t="shared" si="16"/>
        <v>5665</v>
      </c>
    </row>
    <row r="217" spans="1:11" ht="39" customHeight="1">
      <c r="A217" s="152" t="s">
        <v>795</v>
      </c>
      <c r="B217" s="107" t="s">
        <v>794</v>
      </c>
      <c r="C217" s="109"/>
      <c r="D217" s="108"/>
      <c r="E217" s="109"/>
      <c r="F217" s="108"/>
      <c r="G217" s="108"/>
      <c r="H217" s="108"/>
      <c r="I217" s="109">
        <v>6610</v>
      </c>
      <c r="J217" s="108"/>
      <c r="K217" s="110">
        <f t="shared" si="16"/>
        <v>6610</v>
      </c>
    </row>
    <row r="218" spans="1:11" ht="44.25" customHeight="1">
      <c r="A218" s="152" t="s">
        <v>594</v>
      </c>
      <c r="B218" s="107" t="s">
        <v>595</v>
      </c>
      <c r="C218" s="109"/>
      <c r="D218" s="108">
        <v>307706</v>
      </c>
      <c r="E218" s="109"/>
      <c r="F218" s="108"/>
      <c r="G218" s="108"/>
      <c r="H218" s="108"/>
      <c r="I218" s="109"/>
      <c r="J218" s="108"/>
      <c r="K218" s="110">
        <f>C218+D218+E218+F216+G218+H218+I218+J218</f>
        <v>307706</v>
      </c>
    </row>
    <row r="219" spans="1:11" ht="25.5" customHeight="1">
      <c r="A219" s="152" t="s">
        <v>596</v>
      </c>
      <c r="B219" s="107" t="s">
        <v>597</v>
      </c>
      <c r="C219" s="109">
        <v>37764</v>
      </c>
      <c r="D219" s="108"/>
      <c r="E219" s="109"/>
      <c r="F219" s="108"/>
      <c r="G219" s="108"/>
      <c r="H219" s="108"/>
      <c r="I219" s="109"/>
      <c r="J219" s="108"/>
      <c r="K219" s="110">
        <f t="shared" si="16"/>
        <v>37764</v>
      </c>
    </row>
    <row r="220" spans="1:11" ht="24.75" customHeight="1">
      <c r="A220" s="152" t="s">
        <v>598</v>
      </c>
      <c r="B220" s="107" t="s">
        <v>599</v>
      </c>
      <c r="C220" s="109">
        <v>207524</v>
      </c>
      <c r="D220" s="108"/>
      <c r="E220" s="109"/>
      <c r="F220" s="108"/>
      <c r="G220" s="108"/>
      <c r="H220" s="108"/>
      <c r="I220" s="109"/>
      <c r="J220" s="108"/>
      <c r="K220" s="110">
        <f t="shared" si="16"/>
        <v>207524</v>
      </c>
    </row>
    <row r="221" spans="1:11" ht="24" customHeight="1">
      <c r="A221" s="152" t="s">
        <v>600</v>
      </c>
      <c r="B221" s="107" t="s">
        <v>601</v>
      </c>
      <c r="C221" s="109">
        <v>32419</v>
      </c>
      <c r="D221" s="108"/>
      <c r="E221" s="109"/>
      <c r="F221" s="108"/>
      <c r="G221" s="108"/>
      <c r="H221" s="108"/>
      <c r="I221" s="109"/>
      <c r="J221" s="108"/>
      <c r="K221" s="110">
        <f t="shared" si="16"/>
        <v>32419</v>
      </c>
    </row>
    <row r="222" spans="1:11" ht="26.25" customHeight="1">
      <c r="A222" s="152" t="s">
        <v>602</v>
      </c>
      <c r="B222" s="107" t="s">
        <v>603</v>
      </c>
      <c r="C222" s="109"/>
      <c r="D222" s="108">
        <v>45864</v>
      </c>
      <c r="E222" s="109"/>
      <c r="F222" s="108"/>
      <c r="G222" s="108"/>
      <c r="H222" s="108"/>
      <c r="I222" s="109">
        <v>5241</v>
      </c>
      <c r="J222" s="108"/>
      <c r="K222" s="110">
        <f t="shared" si="16"/>
        <v>51105</v>
      </c>
    </row>
    <row r="223" spans="1:11" ht="27.75" customHeight="1">
      <c r="A223" s="152" t="s">
        <v>604</v>
      </c>
      <c r="B223" s="107" t="s">
        <v>605</v>
      </c>
      <c r="C223" s="109"/>
      <c r="D223" s="108">
        <v>4160</v>
      </c>
      <c r="E223" s="109"/>
      <c r="F223" s="108"/>
      <c r="G223" s="108"/>
      <c r="H223" s="108"/>
      <c r="I223" s="109">
        <v>290</v>
      </c>
      <c r="J223" s="108"/>
      <c r="K223" s="110">
        <f t="shared" si="16"/>
        <v>4450</v>
      </c>
    </row>
    <row r="224" spans="1:11" ht="25.7" customHeight="1">
      <c r="A224" s="152" t="s">
        <v>606</v>
      </c>
      <c r="B224" s="107" t="s">
        <v>607</v>
      </c>
      <c r="C224" s="109">
        <v>10711</v>
      </c>
      <c r="D224" s="108"/>
      <c r="E224" s="109"/>
      <c r="F224" s="108"/>
      <c r="G224" s="108"/>
      <c r="H224" s="108"/>
      <c r="I224" s="109"/>
      <c r="J224" s="108"/>
      <c r="K224" s="110">
        <f t="shared" si="16"/>
        <v>10711</v>
      </c>
    </row>
    <row r="225" spans="1:11" ht="19.5" customHeight="1">
      <c r="A225" s="152" t="s">
        <v>608</v>
      </c>
      <c r="B225" s="107" t="s">
        <v>609</v>
      </c>
      <c r="C225" s="109">
        <v>64296</v>
      </c>
      <c r="D225" s="108"/>
      <c r="E225" s="109"/>
      <c r="F225" s="108"/>
      <c r="G225" s="108"/>
      <c r="H225" s="108"/>
      <c r="I225" s="109"/>
      <c r="J225" s="108"/>
      <c r="K225" s="110">
        <f t="shared" si="16"/>
        <v>64296</v>
      </c>
    </row>
    <row r="226" spans="1:11" ht="31.5" customHeight="1">
      <c r="A226" s="152" t="s">
        <v>610</v>
      </c>
      <c r="B226" s="107" t="s">
        <v>611</v>
      </c>
      <c r="C226" s="109"/>
      <c r="D226" s="108">
        <v>4330</v>
      </c>
      <c r="E226" s="109"/>
      <c r="F226" s="108"/>
      <c r="G226" s="108"/>
      <c r="H226" s="108"/>
      <c r="I226" s="109"/>
      <c r="J226" s="108"/>
      <c r="K226" s="110">
        <f t="shared" si="16"/>
        <v>4330</v>
      </c>
    </row>
    <row r="227" spans="1:11" ht="16.5" customHeight="1">
      <c r="A227" s="152" t="s">
        <v>612</v>
      </c>
      <c r="B227" s="107" t="s">
        <v>613</v>
      </c>
      <c r="C227" s="109">
        <v>64239</v>
      </c>
      <c r="D227" s="108"/>
      <c r="E227" s="109"/>
      <c r="F227" s="108"/>
      <c r="G227" s="108"/>
      <c r="H227" s="108"/>
      <c r="I227" s="109"/>
      <c r="J227" s="108"/>
      <c r="K227" s="110">
        <f t="shared" si="16"/>
        <v>64239</v>
      </c>
    </row>
    <row r="228" spans="1:11" ht="30" customHeight="1">
      <c r="A228" s="152" t="s">
        <v>614</v>
      </c>
      <c r="B228" s="107" t="s">
        <v>615</v>
      </c>
      <c r="C228" s="109"/>
      <c r="D228" s="108">
        <v>100880</v>
      </c>
      <c r="E228" s="109"/>
      <c r="F228" s="108"/>
      <c r="G228" s="108"/>
      <c r="H228" s="108"/>
      <c r="I228" s="109">
        <v>10656</v>
      </c>
      <c r="J228" s="108"/>
      <c r="K228" s="110">
        <f t="shared" si="16"/>
        <v>111536</v>
      </c>
    </row>
    <row r="229" spans="1:11" ht="30" customHeight="1">
      <c r="A229" s="152" t="s">
        <v>616</v>
      </c>
      <c r="B229" s="107" t="s">
        <v>617</v>
      </c>
      <c r="C229" s="109"/>
      <c r="D229" s="108">
        <v>14920</v>
      </c>
      <c r="E229" s="109"/>
      <c r="F229" s="108"/>
      <c r="G229" s="108"/>
      <c r="H229" s="108"/>
      <c r="I229" s="109">
        <v>1719</v>
      </c>
      <c r="J229" s="108"/>
      <c r="K229" s="110">
        <f t="shared" si="16"/>
        <v>16639</v>
      </c>
    </row>
    <row r="230" spans="1:11" ht="25.7" customHeight="1">
      <c r="A230" s="152" t="s">
        <v>618</v>
      </c>
      <c r="B230" s="107" t="s">
        <v>619</v>
      </c>
      <c r="C230" s="109">
        <v>16819</v>
      </c>
      <c r="D230" s="108"/>
      <c r="E230" s="109"/>
      <c r="F230" s="108"/>
      <c r="G230" s="108"/>
      <c r="H230" s="108"/>
      <c r="I230" s="109"/>
      <c r="J230" s="108"/>
      <c r="K230" s="110">
        <f t="shared" si="16"/>
        <v>16819</v>
      </c>
    </row>
    <row r="231" spans="1:11" ht="25.7" customHeight="1">
      <c r="A231" s="152" t="s">
        <v>620</v>
      </c>
      <c r="B231" s="107" t="s">
        <v>621</v>
      </c>
      <c r="C231" s="109">
        <v>97050</v>
      </c>
      <c r="D231" s="108"/>
      <c r="E231" s="109"/>
      <c r="F231" s="108"/>
      <c r="G231" s="108"/>
      <c r="H231" s="108"/>
      <c r="I231" s="109"/>
      <c r="J231" s="108"/>
      <c r="K231" s="110">
        <f t="shared" si="16"/>
        <v>97050</v>
      </c>
    </row>
    <row r="232" spans="1:11" ht="28.5" customHeight="1">
      <c r="A232" s="152" t="s">
        <v>622</v>
      </c>
      <c r="B232" s="107" t="s">
        <v>623</v>
      </c>
      <c r="C232" s="109"/>
      <c r="D232" s="108">
        <v>8660</v>
      </c>
      <c r="E232" s="109"/>
      <c r="F232" s="108"/>
      <c r="G232" s="108"/>
      <c r="H232" s="108"/>
      <c r="I232" s="109"/>
      <c r="J232" s="108"/>
      <c r="K232" s="110">
        <f t="shared" si="16"/>
        <v>8660</v>
      </c>
    </row>
    <row r="233" spans="1:11" ht="19.5" customHeight="1">
      <c r="A233" s="152" t="s">
        <v>624</v>
      </c>
      <c r="B233" s="107" t="s">
        <v>625</v>
      </c>
      <c r="C233" s="109">
        <v>194935</v>
      </c>
      <c r="D233" s="108"/>
      <c r="E233" s="109"/>
      <c r="F233" s="108"/>
      <c r="G233" s="108"/>
      <c r="H233" s="108"/>
      <c r="I233" s="109"/>
      <c r="J233" s="108"/>
      <c r="K233" s="110">
        <f t="shared" si="16"/>
        <v>194935</v>
      </c>
    </row>
    <row r="234" spans="1:11" ht="37.5" customHeight="1">
      <c r="A234" s="152" t="s">
        <v>626</v>
      </c>
      <c r="B234" s="107" t="s">
        <v>627</v>
      </c>
      <c r="C234" s="109"/>
      <c r="D234" s="108">
        <v>335802</v>
      </c>
      <c r="E234" s="109"/>
      <c r="F234" s="108"/>
      <c r="G234" s="108"/>
      <c r="H234" s="108"/>
      <c r="I234" s="109">
        <v>27135</v>
      </c>
      <c r="J234" s="108"/>
      <c r="K234" s="110">
        <f t="shared" si="16"/>
        <v>362937</v>
      </c>
    </row>
    <row r="235" spans="1:11" ht="25.5" customHeight="1">
      <c r="A235" s="152" t="s">
        <v>628</v>
      </c>
      <c r="B235" s="107" t="s">
        <v>629</v>
      </c>
      <c r="C235" s="109">
        <v>50088</v>
      </c>
      <c r="D235" s="108"/>
      <c r="E235" s="109"/>
      <c r="F235" s="108"/>
      <c r="G235" s="108"/>
      <c r="H235" s="108"/>
      <c r="I235" s="109"/>
      <c r="J235" s="108"/>
      <c r="K235" s="110">
        <f t="shared" si="16"/>
        <v>50088</v>
      </c>
    </row>
    <row r="236" spans="1:11" ht="25.5" customHeight="1">
      <c r="A236" s="152" t="s">
        <v>630</v>
      </c>
      <c r="B236" s="107" t="s">
        <v>631</v>
      </c>
      <c r="C236" s="109">
        <v>312222</v>
      </c>
      <c r="D236" s="108"/>
      <c r="E236" s="109"/>
      <c r="F236" s="108"/>
      <c r="G236" s="108"/>
      <c r="H236" s="108"/>
      <c r="I236" s="109"/>
      <c r="J236" s="108"/>
      <c r="K236" s="110">
        <f t="shared" si="16"/>
        <v>312222</v>
      </c>
    </row>
    <row r="237" spans="1:11" ht="25.5" customHeight="1">
      <c r="A237" s="152" t="s">
        <v>796</v>
      </c>
      <c r="B237" s="107" t="s">
        <v>797</v>
      </c>
      <c r="C237" s="109"/>
      <c r="D237" s="108">
        <v>18315</v>
      </c>
      <c r="E237" s="109"/>
      <c r="F237" s="108"/>
      <c r="G237" s="108"/>
      <c r="H237" s="108"/>
      <c r="I237" s="109">
        <v>1323</v>
      </c>
      <c r="J237" s="108"/>
      <c r="K237" s="110">
        <f t="shared" si="18" ref="K237">C237+D237+E237+F236+G237+H237+I237+J237</f>
        <v>19638</v>
      </c>
    </row>
    <row r="238" spans="1:11" ht="25.5" customHeight="1">
      <c r="A238" s="152" t="s">
        <v>804</v>
      </c>
      <c r="B238" s="107" t="s">
        <v>805</v>
      </c>
      <c r="C238" s="109"/>
      <c r="D238" s="108">
        <v>4330</v>
      </c>
      <c r="E238" s="109"/>
      <c r="F238" s="108"/>
      <c r="G238" s="108"/>
      <c r="H238" s="108"/>
      <c r="I238" s="109"/>
      <c r="J238" s="108"/>
      <c r="K238" s="110">
        <f t="shared" si="19" ref="K238">C238+D238+E238+F237+G238+H238+I238+J238</f>
        <v>4330</v>
      </c>
    </row>
    <row r="239" spans="1:11" ht="33.75" customHeight="1">
      <c r="A239" s="152" t="s">
        <v>806</v>
      </c>
      <c r="B239" s="107" t="s">
        <v>753</v>
      </c>
      <c r="C239" s="109"/>
      <c r="D239" s="108"/>
      <c r="E239" s="109"/>
      <c r="F239" s="108"/>
      <c r="G239" s="108"/>
      <c r="H239" s="108"/>
      <c r="I239" s="109">
        <v>5952</v>
      </c>
      <c r="J239" s="108"/>
      <c r="K239" s="110">
        <f t="shared" si="20" ref="K239">C239+D239+E239+F238+G239+H239+I239+J239</f>
        <v>5952</v>
      </c>
    </row>
    <row r="240" spans="1:11" ht="21" customHeight="1">
      <c r="A240" s="152" t="s">
        <v>632</v>
      </c>
      <c r="B240" s="107" t="s">
        <v>633</v>
      </c>
      <c r="C240" s="109">
        <v>112353</v>
      </c>
      <c r="D240" s="108"/>
      <c r="E240" s="109"/>
      <c r="F240" s="108"/>
      <c r="G240" s="108"/>
      <c r="H240" s="108"/>
      <c r="I240" s="109"/>
      <c r="J240" s="108"/>
      <c r="K240" s="110">
        <f>C240+D240+E240+F236+G240+H240+I240+J240</f>
        <v>112353</v>
      </c>
    </row>
    <row r="241" spans="1:11" ht="44.25" customHeight="1">
      <c r="A241" s="152" t="s">
        <v>634</v>
      </c>
      <c r="B241" s="107" t="s">
        <v>635</v>
      </c>
      <c r="C241" s="109"/>
      <c r="D241" s="108">
        <v>199682</v>
      </c>
      <c r="E241" s="109"/>
      <c r="F241" s="108"/>
      <c r="G241" s="108"/>
      <c r="H241" s="108"/>
      <c r="I241" s="109">
        <v>20888</v>
      </c>
      <c r="J241" s="108"/>
      <c r="K241" s="110">
        <f>C241+D241+E241+F237+G241+H241+I241+J241</f>
        <v>220570</v>
      </c>
    </row>
    <row r="242" spans="1:11" ht="25.7" customHeight="1">
      <c r="A242" s="152" t="s">
        <v>636</v>
      </c>
      <c r="B242" s="107" t="s">
        <v>637</v>
      </c>
      <c r="C242" s="109">
        <v>8778</v>
      </c>
      <c r="D242" s="108"/>
      <c r="E242" s="109"/>
      <c r="F242" s="108"/>
      <c r="G242" s="108"/>
      <c r="H242" s="108"/>
      <c r="I242" s="109"/>
      <c r="J242" s="108"/>
      <c r="K242" s="110">
        <f t="shared" si="16"/>
        <v>8778</v>
      </c>
    </row>
    <row r="243" spans="1:11" ht="25.7" customHeight="1">
      <c r="A243" s="152" t="s">
        <v>638</v>
      </c>
      <c r="B243" s="107" t="s">
        <v>639</v>
      </c>
      <c r="C243" s="109">
        <v>193011</v>
      </c>
      <c r="D243" s="108"/>
      <c r="E243" s="109"/>
      <c r="F243" s="108"/>
      <c r="G243" s="108"/>
      <c r="H243" s="108"/>
      <c r="I243" s="109"/>
      <c r="J243" s="108"/>
      <c r="K243" s="110">
        <f t="shared" si="16"/>
        <v>193011</v>
      </c>
    </row>
    <row r="244" spans="1:11" ht="25.7" customHeight="1">
      <c r="A244" s="152" t="s">
        <v>640</v>
      </c>
      <c r="B244" s="107" t="s">
        <v>641</v>
      </c>
      <c r="C244" s="109">
        <v>72883</v>
      </c>
      <c r="D244" s="108"/>
      <c r="E244" s="109"/>
      <c r="F244" s="108"/>
      <c r="G244" s="108"/>
      <c r="H244" s="108"/>
      <c r="I244" s="109"/>
      <c r="J244" s="108"/>
      <c r="K244" s="110">
        <f t="shared" si="16"/>
        <v>72883</v>
      </c>
    </row>
    <row r="245" spans="1:11" ht="37.5" customHeight="1">
      <c r="A245" s="152" t="s">
        <v>642</v>
      </c>
      <c r="B245" s="107" t="s">
        <v>643</v>
      </c>
      <c r="C245" s="109"/>
      <c r="D245" s="108">
        <v>114376</v>
      </c>
      <c r="E245" s="109"/>
      <c r="F245" s="108"/>
      <c r="G245" s="108"/>
      <c r="H245" s="108"/>
      <c r="I245" s="109">
        <v>11939</v>
      </c>
      <c r="J245" s="108"/>
      <c r="K245" s="110">
        <f t="shared" si="16"/>
        <v>126315</v>
      </c>
    </row>
    <row r="246" spans="1:11" ht="34.5" customHeight="1">
      <c r="A246" s="152" t="s">
        <v>644</v>
      </c>
      <c r="B246" s="107" t="s">
        <v>645</v>
      </c>
      <c r="C246" s="109"/>
      <c r="D246" s="108">
        <v>9712</v>
      </c>
      <c r="E246" s="109"/>
      <c r="F246" s="108"/>
      <c r="G246" s="108"/>
      <c r="H246" s="108"/>
      <c r="I246" s="109">
        <v>715</v>
      </c>
      <c r="J246" s="108"/>
      <c r="K246" s="110">
        <f t="shared" si="16"/>
        <v>10427</v>
      </c>
    </row>
    <row r="247" spans="1:11" ht="25.7" customHeight="1">
      <c r="A247" s="152" t="s">
        <v>646</v>
      </c>
      <c r="B247" s="107" t="s">
        <v>647</v>
      </c>
      <c r="C247" s="109">
        <v>21475</v>
      </c>
      <c r="D247" s="108"/>
      <c r="E247" s="109"/>
      <c r="F247" s="108"/>
      <c r="G247" s="108"/>
      <c r="H247" s="108"/>
      <c r="I247" s="109"/>
      <c r="J247" s="108"/>
      <c r="K247" s="110">
        <f t="shared" si="16"/>
        <v>21475</v>
      </c>
    </row>
    <row r="248" spans="1:11" ht="21.75" customHeight="1">
      <c r="A248" s="152" t="s">
        <v>648</v>
      </c>
      <c r="B248" s="107" t="s">
        <v>649</v>
      </c>
      <c r="C248" s="109">
        <v>149027</v>
      </c>
      <c r="D248" s="108"/>
      <c r="E248" s="109"/>
      <c r="F248" s="108"/>
      <c r="G248" s="108"/>
      <c r="H248" s="108"/>
      <c r="I248" s="109"/>
      <c r="J248" s="108"/>
      <c r="K248" s="110">
        <f t="shared" si="16"/>
        <v>149027</v>
      </c>
    </row>
    <row r="249" spans="1:11" ht="33.75" customHeight="1">
      <c r="A249" s="152" t="s">
        <v>650</v>
      </c>
      <c r="B249" s="107" t="s">
        <v>651</v>
      </c>
      <c r="C249" s="109"/>
      <c r="D249" s="108">
        <v>4330</v>
      </c>
      <c r="E249" s="109"/>
      <c r="F249" s="108"/>
      <c r="G249" s="108"/>
      <c r="H249" s="108"/>
      <c r="I249" s="109"/>
      <c r="J249" s="108"/>
      <c r="K249" s="110">
        <f t="shared" si="16"/>
        <v>4330</v>
      </c>
    </row>
    <row r="250" spans="1:11" ht="25.7" customHeight="1">
      <c r="A250" s="152" t="s">
        <v>652</v>
      </c>
      <c r="B250" s="107" t="s">
        <v>653</v>
      </c>
      <c r="C250" s="109">
        <v>105353</v>
      </c>
      <c r="D250" s="108"/>
      <c r="E250" s="109"/>
      <c r="F250" s="108"/>
      <c r="G250" s="108"/>
      <c r="H250" s="108"/>
      <c r="I250" s="109"/>
      <c r="J250" s="108"/>
      <c r="K250" s="110">
        <f t="shared" si="16"/>
        <v>105353</v>
      </c>
    </row>
    <row r="251" spans="1:11" ht="33.75" customHeight="1">
      <c r="A251" s="152" t="s">
        <v>654</v>
      </c>
      <c r="B251" s="107" t="s">
        <v>655</v>
      </c>
      <c r="C251" s="109"/>
      <c r="D251" s="108">
        <v>142856</v>
      </c>
      <c r="E251" s="109"/>
      <c r="F251" s="108"/>
      <c r="G251" s="108"/>
      <c r="H251" s="108"/>
      <c r="I251" s="109">
        <v>14895</v>
      </c>
      <c r="J251" s="108"/>
      <c r="K251" s="110">
        <f t="shared" si="16"/>
        <v>157751</v>
      </c>
    </row>
    <row r="252" spans="1:11" ht="28.5" customHeight="1">
      <c r="A252" s="152" t="s">
        <v>656</v>
      </c>
      <c r="B252" s="107" t="s">
        <v>657</v>
      </c>
      <c r="C252" s="109"/>
      <c r="D252" s="108">
        <v>31912</v>
      </c>
      <c r="E252" s="109"/>
      <c r="F252" s="108"/>
      <c r="G252" s="108"/>
      <c r="H252" s="108"/>
      <c r="I252" s="109">
        <v>2260</v>
      </c>
      <c r="J252" s="108"/>
      <c r="K252" s="110">
        <f t="shared" si="16"/>
        <v>34172</v>
      </c>
    </row>
    <row r="253" spans="1:11" ht="22.5" customHeight="1">
      <c r="A253" s="152" t="s">
        <v>658</v>
      </c>
      <c r="B253" s="107" t="s">
        <v>659</v>
      </c>
      <c r="C253" s="109">
        <v>72501</v>
      </c>
      <c r="D253" s="108"/>
      <c r="E253" s="109"/>
      <c r="F253" s="108"/>
      <c r="G253" s="108"/>
      <c r="H253" s="108"/>
      <c r="I253" s="109"/>
      <c r="J253" s="108"/>
      <c r="K253" s="110">
        <f t="shared" si="16"/>
        <v>72501</v>
      </c>
    </row>
    <row r="254" spans="1:11" ht="25.5" customHeight="1">
      <c r="A254" s="152" t="s">
        <v>660</v>
      </c>
      <c r="B254" s="107" t="s">
        <v>661</v>
      </c>
      <c r="C254" s="109">
        <v>170251</v>
      </c>
      <c r="D254" s="108"/>
      <c r="E254" s="109"/>
      <c r="F254" s="121"/>
      <c r="G254" s="108"/>
      <c r="H254" s="108"/>
      <c r="I254" s="109"/>
      <c r="J254" s="108"/>
      <c r="K254" s="110">
        <f t="shared" si="16"/>
        <v>170251</v>
      </c>
    </row>
    <row r="255" spans="1:11" ht="39.75" customHeight="1">
      <c r="A255" s="204" t="s">
        <v>662</v>
      </c>
      <c r="B255" s="206"/>
      <c r="C255" s="112">
        <f>SUM(C206:C254)</f>
        <v>3115508</v>
      </c>
      <c r="D255" s="121">
        <f>SUM(D206:D254)</f>
        <v>2412881</v>
      </c>
      <c r="E255" s="112"/>
      <c r="F255" s="108"/>
      <c r="G255" s="121"/>
      <c r="H255" s="121"/>
      <c r="I255" s="112">
        <f>SUM(I206:I254)</f>
        <v>275919</v>
      </c>
      <c r="J255" s="121"/>
      <c r="K255" s="133">
        <f>SUM(K206:K254)</f>
        <v>5804308</v>
      </c>
    </row>
    <row r="256" spans="1:11" ht="14.45" customHeight="1">
      <c r="A256" s="198" t="s">
        <v>663</v>
      </c>
      <c r="B256" s="199"/>
      <c r="C256" s="199"/>
      <c r="D256" s="199"/>
      <c r="E256" s="199"/>
      <c r="F256" s="199"/>
      <c r="G256" s="199"/>
      <c r="H256" s="199"/>
      <c r="I256" s="199"/>
      <c r="J256" s="199"/>
      <c r="K256" s="200"/>
    </row>
    <row r="257" spans="1:11" ht="12.75" customHeight="1">
      <c r="A257" s="201"/>
      <c r="B257" s="202"/>
      <c r="C257" s="202"/>
      <c r="D257" s="202"/>
      <c r="E257" s="202"/>
      <c r="F257" s="202"/>
      <c r="G257" s="202"/>
      <c r="H257" s="202"/>
      <c r="I257" s="202"/>
      <c r="J257" s="202"/>
      <c r="K257" s="203"/>
    </row>
    <row r="258" spans="1:11" ht="26.25" customHeight="1">
      <c r="A258" s="152" t="s">
        <v>664</v>
      </c>
      <c r="B258" s="107" t="s">
        <v>665</v>
      </c>
      <c r="C258" s="109">
        <v>50421</v>
      </c>
      <c r="D258" s="108"/>
      <c r="E258" s="109"/>
      <c r="F258" s="108"/>
      <c r="G258" s="108"/>
      <c r="H258" s="108"/>
      <c r="I258" s="109"/>
      <c r="J258" s="108"/>
      <c r="K258" s="110">
        <f t="shared" si="21" ref="K258:K276">C258+D258+E258+F257+G258+H258+I258+J258</f>
        <v>50421</v>
      </c>
    </row>
    <row r="259" spans="1:11" ht="39.75" customHeight="1">
      <c r="A259" s="152" t="s">
        <v>666</v>
      </c>
      <c r="B259" s="107" t="s">
        <v>667</v>
      </c>
      <c r="C259" s="109"/>
      <c r="D259" s="108">
        <v>249200</v>
      </c>
      <c r="E259" s="109"/>
      <c r="F259" s="108"/>
      <c r="G259" s="108"/>
      <c r="H259" s="108"/>
      <c r="I259" s="109">
        <v>30946</v>
      </c>
      <c r="J259" s="108"/>
      <c r="K259" s="110">
        <f t="shared" si="21"/>
        <v>280146</v>
      </c>
    </row>
    <row r="260" spans="1:11" ht="30" customHeight="1">
      <c r="A260" s="152" t="s">
        <v>668</v>
      </c>
      <c r="B260" s="107" t="s">
        <v>669</v>
      </c>
      <c r="C260" s="109">
        <v>118689</v>
      </c>
      <c r="D260" s="108"/>
      <c r="E260" s="109"/>
      <c r="F260" s="108"/>
      <c r="G260" s="108"/>
      <c r="H260" s="108"/>
      <c r="I260" s="109"/>
      <c r="J260" s="108"/>
      <c r="K260" s="110">
        <f t="shared" si="21"/>
        <v>118689</v>
      </c>
    </row>
    <row r="261" spans="1:11" ht="27.75" customHeight="1">
      <c r="A261" s="152" t="s">
        <v>670</v>
      </c>
      <c r="B261" s="107" t="s">
        <v>671</v>
      </c>
      <c r="C261" s="109">
        <v>83286</v>
      </c>
      <c r="D261" s="108"/>
      <c r="E261" s="109"/>
      <c r="F261" s="108"/>
      <c r="G261" s="108"/>
      <c r="H261" s="108"/>
      <c r="I261" s="109"/>
      <c r="J261" s="108"/>
      <c r="K261" s="110">
        <f t="shared" si="21"/>
        <v>83286</v>
      </c>
    </row>
    <row r="262" spans="1:11" ht="33.75" customHeight="1">
      <c r="A262" s="152" t="s">
        <v>672</v>
      </c>
      <c r="B262" s="107" t="s">
        <v>673</v>
      </c>
      <c r="C262" s="109">
        <v>14914</v>
      </c>
      <c r="D262" s="108"/>
      <c r="E262" s="109"/>
      <c r="F262" s="108"/>
      <c r="G262" s="108"/>
      <c r="H262" s="108"/>
      <c r="I262" s="109"/>
      <c r="J262" s="108"/>
      <c r="K262" s="110">
        <f t="shared" si="21"/>
        <v>14914</v>
      </c>
    </row>
    <row r="263" spans="1:11" ht="37.5" customHeight="1">
      <c r="A263" s="152" t="s">
        <v>674</v>
      </c>
      <c r="B263" s="107" t="s">
        <v>675</v>
      </c>
      <c r="C263" s="109"/>
      <c r="D263" s="108">
        <v>136039</v>
      </c>
      <c r="E263" s="109"/>
      <c r="F263" s="108"/>
      <c r="G263" s="108"/>
      <c r="H263" s="108"/>
      <c r="I263" s="109">
        <v>19195</v>
      </c>
      <c r="J263" s="108"/>
      <c r="K263" s="110">
        <f t="shared" si="21"/>
        <v>155234</v>
      </c>
    </row>
    <row r="264" spans="1:11" ht="25.7" customHeight="1">
      <c r="A264" s="152" t="s">
        <v>676</v>
      </c>
      <c r="B264" s="107" t="s">
        <v>19</v>
      </c>
      <c r="C264" s="109"/>
      <c r="D264" s="108">
        <v>14350</v>
      </c>
      <c r="E264" s="109"/>
      <c r="F264" s="108"/>
      <c r="G264" s="108"/>
      <c r="H264" s="108"/>
      <c r="I264" s="109">
        <v>1183</v>
      </c>
      <c r="J264" s="108"/>
      <c r="K264" s="110">
        <f t="shared" si="21"/>
        <v>15533</v>
      </c>
    </row>
    <row r="265" spans="1:11" ht="33" customHeight="1">
      <c r="A265" s="152" t="s">
        <v>677</v>
      </c>
      <c r="B265" s="107" t="s">
        <v>678</v>
      </c>
      <c r="C265" s="109">
        <v>58513</v>
      </c>
      <c r="D265" s="108"/>
      <c r="E265" s="109"/>
      <c r="F265" s="108"/>
      <c r="G265" s="108"/>
      <c r="H265" s="108"/>
      <c r="I265" s="109"/>
      <c r="J265" s="108"/>
      <c r="K265" s="110">
        <f t="shared" si="21"/>
        <v>58513</v>
      </c>
    </row>
    <row r="266" spans="1:11" ht="28.5" customHeight="1">
      <c r="A266" s="152" t="s">
        <v>679</v>
      </c>
      <c r="B266" s="107" t="s">
        <v>680</v>
      </c>
      <c r="C266" s="109">
        <v>36950</v>
      </c>
      <c r="D266" s="108"/>
      <c r="E266" s="109"/>
      <c r="F266" s="108"/>
      <c r="G266" s="108"/>
      <c r="H266" s="108"/>
      <c r="I266" s="109"/>
      <c r="J266" s="108"/>
      <c r="K266" s="110">
        <f t="shared" si="21"/>
        <v>36950</v>
      </c>
    </row>
    <row r="267" spans="1:11" ht="35.25" customHeight="1">
      <c r="A267" s="152" t="s">
        <v>681</v>
      </c>
      <c r="B267" s="107" t="s">
        <v>682</v>
      </c>
      <c r="C267" s="109">
        <v>97325</v>
      </c>
      <c r="D267" s="108"/>
      <c r="E267" s="109"/>
      <c r="F267" s="108"/>
      <c r="G267" s="108"/>
      <c r="H267" s="108"/>
      <c r="I267" s="109"/>
      <c r="J267" s="108"/>
      <c r="K267" s="110">
        <f t="shared" si="21"/>
        <v>97325</v>
      </c>
    </row>
    <row r="268" spans="1:11" ht="33.75" customHeight="1">
      <c r="A268" s="152" t="s">
        <v>683</v>
      </c>
      <c r="B268" s="107" t="s">
        <v>684</v>
      </c>
      <c r="C268" s="109"/>
      <c r="D268" s="108">
        <v>359766</v>
      </c>
      <c r="E268" s="109"/>
      <c r="F268" s="108"/>
      <c r="G268" s="108"/>
      <c r="H268" s="108"/>
      <c r="I268" s="109">
        <v>22772</v>
      </c>
      <c r="J268" s="108"/>
      <c r="K268" s="110">
        <f t="shared" si="21"/>
        <v>382538</v>
      </c>
    </row>
    <row r="269" spans="1:11" ht="32.25" customHeight="1">
      <c r="A269" s="152" t="s">
        <v>685</v>
      </c>
      <c r="B269" s="107" t="s">
        <v>686</v>
      </c>
      <c r="C269" s="109">
        <v>127969</v>
      </c>
      <c r="D269" s="108"/>
      <c r="E269" s="109"/>
      <c r="F269" s="108"/>
      <c r="G269" s="108"/>
      <c r="H269" s="108"/>
      <c r="I269" s="109"/>
      <c r="J269" s="108"/>
      <c r="K269" s="110">
        <f t="shared" si="21"/>
        <v>127969</v>
      </c>
    </row>
    <row r="270" spans="1:11" ht="36.75" customHeight="1">
      <c r="A270" s="152" t="s">
        <v>687</v>
      </c>
      <c r="B270" s="107" t="s">
        <v>688</v>
      </c>
      <c r="C270" s="109">
        <v>148645</v>
      </c>
      <c r="D270" s="108"/>
      <c r="E270" s="109"/>
      <c r="F270" s="108"/>
      <c r="G270" s="108"/>
      <c r="H270" s="108"/>
      <c r="I270" s="109"/>
      <c r="J270" s="108"/>
      <c r="K270" s="110">
        <f t="shared" si="21"/>
        <v>148645</v>
      </c>
    </row>
    <row r="271" spans="1:11" ht="37.5" customHeight="1">
      <c r="A271" s="152" t="s">
        <v>689</v>
      </c>
      <c r="B271" s="107" t="s">
        <v>690</v>
      </c>
      <c r="C271" s="109">
        <v>33180</v>
      </c>
      <c r="D271" s="108"/>
      <c r="E271" s="109"/>
      <c r="F271" s="108"/>
      <c r="G271" s="108"/>
      <c r="H271" s="108"/>
      <c r="I271" s="109"/>
      <c r="J271" s="108"/>
      <c r="K271" s="110">
        <f t="shared" si="21"/>
        <v>33180</v>
      </c>
    </row>
    <row r="272" spans="1:11" ht="26.25" customHeight="1">
      <c r="A272" s="152" t="s">
        <v>691</v>
      </c>
      <c r="B272" s="107" t="s">
        <v>692</v>
      </c>
      <c r="C272" s="109">
        <v>65028</v>
      </c>
      <c r="D272" s="108"/>
      <c r="E272" s="109"/>
      <c r="F272" s="108"/>
      <c r="G272" s="108"/>
      <c r="H272" s="108"/>
      <c r="I272" s="109"/>
      <c r="J272" s="108"/>
      <c r="K272" s="110">
        <f t="shared" si="21"/>
        <v>65028</v>
      </c>
    </row>
    <row r="273" spans="1:11" ht="21.75" customHeight="1">
      <c r="A273" s="152" t="s">
        <v>693</v>
      </c>
      <c r="B273" s="107" t="s">
        <v>694</v>
      </c>
      <c r="C273" s="109">
        <v>8839</v>
      </c>
      <c r="D273" s="108"/>
      <c r="E273" s="109"/>
      <c r="F273" s="108"/>
      <c r="G273" s="108"/>
      <c r="H273" s="108"/>
      <c r="I273" s="109"/>
      <c r="J273" s="108"/>
      <c r="K273" s="110">
        <f t="shared" si="21"/>
        <v>8839</v>
      </c>
    </row>
    <row r="274" spans="1:11" ht="37.5" customHeight="1">
      <c r="A274" s="152" t="s">
        <v>695</v>
      </c>
      <c r="B274" s="107" t="s">
        <v>696</v>
      </c>
      <c r="C274" s="109"/>
      <c r="D274" s="108">
        <v>64190</v>
      </c>
      <c r="E274" s="109"/>
      <c r="F274" s="108"/>
      <c r="G274" s="108"/>
      <c r="H274" s="108"/>
      <c r="I274" s="109">
        <v>13308</v>
      </c>
      <c r="J274" s="108"/>
      <c r="K274" s="110">
        <f t="shared" si="21"/>
        <v>77498</v>
      </c>
    </row>
    <row r="275" spans="1:11" ht="25.7" customHeight="1">
      <c r="A275" s="152" t="s">
        <v>697</v>
      </c>
      <c r="B275" s="107" t="s">
        <v>698</v>
      </c>
      <c r="C275" s="109">
        <v>42521</v>
      </c>
      <c r="D275" s="108"/>
      <c r="E275" s="109"/>
      <c r="F275" s="108"/>
      <c r="G275" s="108"/>
      <c r="H275" s="108"/>
      <c r="I275" s="109"/>
      <c r="J275" s="108"/>
      <c r="K275" s="110">
        <f t="shared" si="21"/>
        <v>42521</v>
      </c>
    </row>
    <row r="276" spans="1:11" ht="25.7" customHeight="1">
      <c r="A276" s="152" t="s">
        <v>699</v>
      </c>
      <c r="B276" s="107" t="s">
        <v>700</v>
      </c>
      <c r="C276" s="109">
        <v>12124</v>
      </c>
      <c r="D276" s="108"/>
      <c r="E276" s="109"/>
      <c r="F276" s="121"/>
      <c r="G276" s="108"/>
      <c r="H276" s="108"/>
      <c r="I276" s="109"/>
      <c r="J276" s="108"/>
      <c r="K276" s="110">
        <f t="shared" si="21"/>
        <v>12124</v>
      </c>
    </row>
    <row r="277" spans="1:11" ht="32.25" customHeight="1">
      <c r="A277" s="204" t="s">
        <v>701</v>
      </c>
      <c r="B277" s="206"/>
      <c r="C277" s="112">
        <f>SUM(C258:C276)</f>
        <v>898404</v>
      </c>
      <c r="D277" s="121">
        <f>SUM(D258:D276)</f>
        <v>823545</v>
      </c>
      <c r="E277" s="112"/>
      <c r="F277" s="121"/>
      <c r="G277" s="121"/>
      <c r="H277" s="121"/>
      <c r="I277" s="112">
        <f>SUM(I258:I276)</f>
        <v>87404</v>
      </c>
      <c r="J277" s="121"/>
      <c r="K277" s="133">
        <f>SUM(K258:K276)</f>
        <v>1809353</v>
      </c>
    </row>
    <row r="278" spans="1:11" ht="25.7" customHeight="1">
      <c r="A278" s="204" t="s">
        <v>702</v>
      </c>
      <c r="B278" s="205"/>
      <c r="C278" s="205"/>
      <c r="D278" s="205"/>
      <c r="E278" s="205"/>
      <c r="F278" s="205"/>
      <c r="G278" s="205"/>
      <c r="H278" s="205"/>
      <c r="I278" s="205"/>
      <c r="J278" s="205"/>
      <c r="K278" s="206"/>
    </row>
    <row r="279" spans="1:11" ht="20.25" customHeight="1">
      <c r="A279" s="152" t="s">
        <v>703</v>
      </c>
      <c r="B279" s="107" t="s">
        <v>704</v>
      </c>
      <c r="C279" s="109">
        <v>682351</v>
      </c>
      <c r="D279" s="108"/>
      <c r="E279" s="109"/>
      <c r="F279" s="108"/>
      <c r="G279" s="108"/>
      <c r="H279" s="108"/>
      <c r="I279" s="109"/>
      <c r="J279" s="108"/>
      <c r="K279" s="110">
        <f t="shared" si="22" ref="K279:K287">C279+D279+E279+F278+G279+H279+I279+J279</f>
        <v>682351</v>
      </c>
    </row>
    <row r="280" spans="1:11" ht="17.25" customHeight="1">
      <c r="A280" s="152" t="s">
        <v>705</v>
      </c>
      <c r="B280" s="107" t="s">
        <v>706</v>
      </c>
      <c r="C280" s="109">
        <v>275535</v>
      </c>
      <c r="D280" s="108"/>
      <c r="E280" s="109"/>
      <c r="F280" s="108"/>
      <c r="G280" s="108"/>
      <c r="H280" s="108"/>
      <c r="I280" s="109"/>
      <c r="J280" s="108"/>
      <c r="K280" s="110">
        <f t="shared" si="22"/>
        <v>275535</v>
      </c>
    </row>
    <row r="281" spans="1:11" ht="48.75" customHeight="1">
      <c r="A281" s="152" t="s">
        <v>707</v>
      </c>
      <c r="B281" s="107" t="s">
        <v>185</v>
      </c>
      <c r="C281" s="109"/>
      <c r="D281" s="108"/>
      <c r="E281" s="109"/>
      <c r="F281" s="108"/>
      <c r="G281" s="108"/>
      <c r="H281" s="108"/>
      <c r="I281" s="109">
        <v>29924</v>
      </c>
      <c r="J281" s="108"/>
      <c r="K281" s="134">
        <f t="shared" si="22"/>
        <v>29924</v>
      </c>
    </row>
    <row r="282" spans="1:11" ht="59.25" customHeight="1">
      <c r="A282" s="152" t="s">
        <v>708</v>
      </c>
      <c r="B282" s="107" t="s">
        <v>186</v>
      </c>
      <c r="C282" s="109"/>
      <c r="D282" s="108"/>
      <c r="E282" s="109"/>
      <c r="F282" s="108"/>
      <c r="G282" s="108"/>
      <c r="H282" s="108"/>
      <c r="I282" s="109">
        <v>43266</v>
      </c>
      <c r="J282" s="108"/>
      <c r="K282" s="110">
        <f t="shared" si="22"/>
        <v>43266</v>
      </c>
    </row>
    <row r="283" spans="1:11" ht="61.5" customHeight="1">
      <c r="A283" s="152" t="s">
        <v>709</v>
      </c>
      <c r="B283" s="107" t="s">
        <v>188</v>
      </c>
      <c r="C283" s="109"/>
      <c r="D283" s="108"/>
      <c r="E283" s="109">
        <v>66230</v>
      </c>
      <c r="F283" s="108"/>
      <c r="G283" s="108"/>
      <c r="H283" s="108"/>
      <c r="I283" s="109"/>
      <c r="J283" s="108">
        <v>-66230</v>
      </c>
      <c r="K283" s="110">
        <f t="shared" si="22"/>
        <v>0</v>
      </c>
    </row>
    <row r="284" spans="1:11" ht="63.75" customHeight="1">
      <c r="A284" s="152" t="s">
        <v>798</v>
      </c>
      <c r="B284" s="107" t="s">
        <v>46</v>
      </c>
      <c r="C284" s="109">
        <v>32663</v>
      </c>
      <c r="D284" s="108"/>
      <c r="E284" s="109">
        <v>155535</v>
      </c>
      <c r="F284" s="108"/>
      <c r="G284" s="108"/>
      <c r="H284" s="108"/>
      <c r="I284" s="109"/>
      <c r="J284" s="108">
        <v>439128</v>
      </c>
      <c r="K284" s="110">
        <f t="shared" si="22"/>
        <v>627326</v>
      </c>
    </row>
    <row r="285" spans="1:11" ht="33.75" customHeight="1">
      <c r="A285" s="152" t="s">
        <v>710</v>
      </c>
      <c r="B285" s="107" t="s">
        <v>711</v>
      </c>
      <c r="C285" s="109">
        <v>18150</v>
      </c>
      <c r="D285" s="108"/>
      <c r="E285" s="109"/>
      <c r="F285" s="108"/>
      <c r="G285" s="108"/>
      <c r="H285" s="108"/>
      <c r="I285" s="109"/>
      <c r="J285" s="108"/>
      <c r="K285" s="110">
        <f t="shared" si="22"/>
        <v>18150</v>
      </c>
    </row>
    <row r="286" spans="1:11" ht="21.75" customHeight="1">
      <c r="A286" s="152" t="s">
        <v>712</v>
      </c>
      <c r="B286" s="107" t="s">
        <v>713</v>
      </c>
      <c r="C286" s="109">
        <v>586121</v>
      </c>
      <c r="D286" s="108">
        <v>155633</v>
      </c>
      <c r="E286" s="109"/>
      <c r="F286" s="108"/>
      <c r="G286" s="108"/>
      <c r="H286" s="108"/>
      <c r="I286" s="109"/>
      <c r="J286" s="108"/>
      <c r="K286" s="110">
        <f t="shared" si="22"/>
        <v>741754</v>
      </c>
    </row>
    <row r="287" spans="1:11" ht="107.25" customHeight="1">
      <c r="A287" s="152" t="s">
        <v>800</v>
      </c>
      <c r="B287" s="107" t="s">
        <v>799</v>
      </c>
      <c r="C287" s="109"/>
      <c r="D287" s="108"/>
      <c r="E287" s="109"/>
      <c r="F287" s="108"/>
      <c r="G287" s="108"/>
      <c r="H287" s="108"/>
      <c r="I287" s="109">
        <v>31037</v>
      </c>
      <c r="J287" s="108"/>
      <c r="K287" s="110">
        <f t="shared" si="22"/>
        <v>31037</v>
      </c>
    </row>
    <row r="288" spans="1:11" ht="50.25" customHeight="1">
      <c r="A288" s="152" t="s">
        <v>801</v>
      </c>
      <c r="B288" s="107" t="s">
        <v>807</v>
      </c>
      <c r="C288" s="109"/>
      <c r="D288" s="108"/>
      <c r="E288" s="109"/>
      <c r="F288" s="108"/>
      <c r="G288" s="108"/>
      <c r="H288" s="108">
        <v>7056</v>
      </c>
      <c r="I288" s="109">
        <v>705</v>
      </c>
      <c r="J288" s="108"/>
      <c r="K288" s="110">
        <f t="shared" si="23" ref="K288">C288+D288+E288+F287+G288+H288+I288+J288</f>
        <v>7761</v>
      </c>
    </row>
    <row r="289" spans="1:11" ht="43.5" customHeight="1">
      <c r="A289" s="152" t="s">
        <v>714</v>
      </c>
      <c r="B289" s="107" t="s">
        <v>715</v>
      </c>
      <c r="C289" s="109"/>
      <c r="D289" s="108">
        <v>95944</v>
      </c>
      <c r="E289" s="109"/>
      <c r="F289" s="121"/>
      <c r="G289" s="108"/>
      <c r="H289" s="108"/>
      <c r="I289" s="109">
        <v>264200</v>
      </c>
      <c r="J289" s="108"/>
      <c r="K289" s="110">
        <f>C289+D289+E289+F287+G289+H289+I289+J289</f>
        <v>360144</v>
      </c>
    </row>
    <row r="290" spans="1:11" ht="45.75" customHeight="1">
      <c r="A290" s="152"/>
      <c r="B290" s="120" t="s">
        <v>716</v>
      </c>
      <c r="C290" s="112">
        <f>SUM(C279:C289)</f>
        <v>1594820</v>
      </c>
      <c r="D290" s="121">
        <f>SUM(D279:D289)</f>
        <v>251577</v>
      </c>
      <c r="E290" s="112"/>
      <c r="F290" s="108"/>
      <c r="G290" s="121"/>
      <c r="H290" s="121"/>
      <c r="I290" s="112">
        <f>SUM(I279:I289)</f>
        <v>369132</v>
      </c>
      <c r="J290" s="121"/>
      <c r="K290" s="133">
        <f>SUM(K279:K289)</f>
        <v>2817248</v>
      </c>
    </row>
    <row r="291" spans="1:11" ht="25.7" customHeight="1">
      <c r="A291" s="185" t="s">
        <v>717</v>
      </c>
      <c r="B291" s="186"/>
      <c r="C291" s="111">
        <f>C204+C255+C277+C290</f>
        <v>7419190</v>
      </c>
      <c r="D291" s="111">
        <f>D204+D255+D277+D290</f>
        <v>3833317</v>
      </c>
      <c r="E291" s="111">
        <f>SUM(E190:E290)</f>
        <v>221765</v>
      </c>
      <c r="F291" s="111">
        <f>SUM(F191:F290)</f>
        <v>0</v>
      </c>
      <c r="G291" s="111"/>
      <c r="H291" s="111">
        <f>SUM(H279:H290)</f>
        <v>7056</v>
      </c>
      <c r="I291" s="111">
        <f>I204+I255+I277+I290</f>
        <v>753720</v>
      </c>
      <c r="J291" s="111">
        <f>SUM(J190:J290)</f>
        <v>372898</v>
      </c>
      <c r="K291" s="113">
        <f>K204+K255+K277+K290</f>
        <v>12607946</v>
      </c>
    </row>
    <row r="292" spans="1:11" ht="25.7" customHeight="1">
      <c r="A292" s="204" t="s">
        <v>221</v>
      </c>
      <c r="B292" s="205"/>
      <c r="C292" s="205"/>
      <c r="D292" s="205"/>
      <c r="E292" s="205"/>
      <c r="F292" s="205"/>
      <c r="G292" s="205"/>
      <c r="H292" s="205"/>
      <c r="I292" s="205"/>
      <c r="J292" s="205"/>
      <c r="K292" s="206"/>
    </row>
    <row r="293" spans="1:11" ht="22.5" customHeight="1">
      <c r="A293" s="152" t="s">
        <v>718</v>
      </c>
      <c r="B293" s="107" t="s">
        <v>719</v>
      </c>
      <c r="C293" s="109">
        <v>219572</v>
      </c>
      <c r="D293" s="108"/>
      <c r="E293" s="109"/>
      <c r="F293" s="108"/>
      <c r="G293" s="108"/>
      <c r="H293" s="108"/>
      <c r="I293" s="109"/>
      <c r="J293" s="108"/>
      <c r="K293" s="110">
        <f>C293+D293+E293+F293+G293+H293+I293+J293</f>
        <v>219572</v>
      </c>
    </row>
    <row r="294" spans="1:11" ht="24.75" customHeight="1">
      <c r="A294" s="152" t="s">
        <v>720</v>
      </c>
      <c r="B294" s="107" t="s">
        <v>721</v>
      </c>
      <c r="C294" s="109">
        <v>359583</v>
      </c>
      <c r="D294" s="108"/>
      <c r="E294" s="109"/>
      <c r="F294" s="108"/>
      <c r="G294" s="108"/>
      <c r="H294" s="108"/>
      <c r="I294" s="109"/>
      <c r="J294" s="108"/>
      <c r="K294" s="110">
        <f t="shared" si="24" ref="K294:K310">C294+D294+E294+F294+G294+H294+I294+J294</f>
        <v>359583</v>
      </c>
    </row>
    <row r="295" spans="1:11" ht="23.25" customHeight="1">
      <c r="A295" s="152" t="s">
        <v>722</v>
      </c>
      <c r="B295" s="107" t="s">
        <v>723</v>
      </c>
      <c r="C295" s="109">
        <v>563327</v>
      </c>
      <c r="D295" s="108"/>
      <c r="E295" s="109"/>
      <c r="F295" s="108"/>
      <c r="G295" s="108"/>
      <c r="H295" s="108"/>
      <c r="I295" s="109"/>
      <c r="J295" s="108"/>
      <c r="K295" s="110">
        <f t="shared" si="24"/>
        <v>563327</v>
      </c>
    </row>
    <row r="296" spans="1:11" ht="21" customHeight="1">
      <c r="A296" s="152" t="s">
        <v>724</v>
      </c>
      <c r="B296" s="107" t="s">
        <v>725</v>
      </c>
      <c r="C296" s="109">
        <v>39906</v>
      </c>
      <c r="D296" s="108"/>
      <c r="E296" s="109"/>
      <c r="F296" s="108"/>
      <c r="G296" s="108"/>
      <c r="H296" s="108"/>
      <c r="I296" s="109"/>
      <c r="J296" s="108"/>
      <c r="K296" s="110">
        <f t="shared" si="24"/>
        <v>39906</v>
      </c>
    </row>
    <row r="297" spans="1:11" ht="22.5" customHeight="1">
      <c r="A297" s="152" t="s">
        <v>726</v>
      </c>
      <c r="B297" s="107" t="s">
        <v>727</v>
      </c>
      <c r="C297" s="109">
        <v>496561</v>
      </c>
      <c r="D297" s="108"/>
      <c r="E297" s="109"/>
      <c r="F297" s="108"/>
      <c r="G297" s="108"/>
      <c r="H297" s="108"/>
      <c r="I297" s="109"/>
      <c r="J297" s="108"/>
      <c r="K297" s="110">
        <f t="shared" si="24"/>
        <v>496561</v>
      </c>
    </row>
    <row r="298" spans="1:11" ht="19.5" customHeight="1">
      <c r="A298" s="152" t="s">
        <v>728</v>
      </c>
      <c r="B298" s="107" t="s">
        <v>729</v>
      </c>
      <c r="C298" s="109">
        <v>36477</v>
      </c>
      <c r="D298" s="108"/>
      <c r="E298" s="109"/>
      <c r="F298" s="108"/>
      <c r="G298" s="108"/>
      <c r="H298" s="108"/>
      <c r="I298" s="109"/>
      <c r="J298" s="108"/>
      <c r="K298" s="110">
        <f t="shared" si="24"/>
        <v>36477</v>
      </c>
    </row>
    <row r="299" spans="1:11" ht="15.75" customHeight="1">
      <c r="A299" s="152" t="s">
        <v>730</v>
      </c>
      <c r="B299" s="107" t="s">
        <v>731</v>
      </c>
      <c r="C299" s="109">
        <v>59970</v>
      </c>
      <c r="D299" s="108"/>
      <c r="E299" s="109"/>
      <c r="F299" s="108"/>
      <c r="G299" s="108"/>
      <c r="H299" s="108"/>
      <c r="I299" s="109"/>
      <c r="J299" s="108"/>
      <c r="K299" s="110">
        <f t="shared" si="24"/>
        <v>59970</v>
      </c>
    </row>
    <row r="300" spans="1:11" ht="18" customHeight="1">
      <c r="A300" s="152" t="s">
        <v>732</v>
      </c>
      <c r="B300" s="107" t="s">
        <v>733</v>
      </c>
      <c r="C300" s="109">
        <v>35691</v>
      </c>
      <c r="D300" s="108"/>
      <c r="E300" s="109"/>
      <c r="F300" s="108"/>
      <c r="G300" s="108"/>
      <c r="H300" s="108"/>
      <c r="I300" s="109"/>
      <c r="J300" s="108"/>
      <c r="K300" s="110">
        <f t="shared" si="24"/>
        <v>35691</v>
      </c>
    </row>
    <row r="301" spans="1:11" ht="15.75" customHeight="1">
      <c r="A301" s="152" t="s">
        <v>734</v>
      </c>
      <c r="B301" s="107" t="s">
        <v>735</v>
      </c>
      <c r="C301" s="109">
        <v>14643</v>
      </c>
      <c r="D301" s="108"/>
      <c r="E301" s="109"/>
      <c r="F301" s="108"/>
      <c r="G301" s="108"/>
      <c r="H301" s="108"/>
      <c r="I301" s="109"/>
      <c r="J301" s="108"/>
      <c r="K301" s="110">
        <f t="shared" si="24"/>
        <v>14643</v>
      </c>
    </row>
    <row r="302" spans="1:11" ht="25.7" customHeight="1">
      <c r="A302" s="152" t="s">
        <v>736</v>
      </c>
      <c r="B302" s="107" t="s">
        <v>737</v>
      </c>
      <c r="C302" s="109">
        <v>1269809</v>
      </c>
      <c r="D302" s="108">
        <v>146473</v>
      </c>
      <c r="E302" s="109">
        <v>4928</v>
      </c>
      <c r="F302" s="108"/>
      <c r="G302" s="108"/>
      <c r="H302" s="108"/>
      <c r="I302" s="109"/>
      <c r="J302" s="108"/>
      <c r="K302" s="110">
        <f>SUM(C302:J302)</f>
        <v>1421210</v>
      </c>
    </row>
    <row r="303" spans="1:11" ht="40.5" customHeight="1">
      <c r="A303" s="152" t="s">
        <v>738</v>
      </c>
      <c r="B303" s="107" t="s">
        <v>808</v>
      </c>
      <c r="C303" s="109"/>
      <c r="D303" s="108"/>
      <c r="E303" s="109"/>
      <c r="F303" s="108"/>
      <c r="G303" s="108"/>
      <c r="H303" s="108"/>
      <c r="I303" s="109">
        <v>223885</v>
      </c>
      <c r="J303" s="108"/>
      <c r="K303" s="110">
        <f t="shared" si="24"/>
        <v>223885</v>
      </c>
    </row>
    <row r="304" spans="1:11" ht="39.75" customHeight="1">
      <c r="A304" s="152"/>
      <c r="B304" s="107" t="s">
        <v>816</v>
      </c>
      <c r="C304" s="109"/>
      <c r="D304" s="108">
        <v>2000</v>
      </c>
      <c r="E304" s="109"/>
      <c r="F304" s="108"/>
      <c r="G304" s="108"/>
      <c r="H304" s="108"/>
      <c r="I304" s="109"/>
      <c r="J304" s="108"/>
      <c r="K304" s="110">
        <v>0</v>
      </c>
    </row>
    <row r="305" spans="1:11" ht="38.25" customHeight="1">
      <c r="A305" s="152" t="s">
        <v>739</v>
      </c>
      <c r="B305" s="107" t="s">
        <v>740</v>
      </c>
      <c r="C305" s="109"/>
      <c r="D305" s="108">
        <v>380000</v>
      </c>
      <c r="E305" s="109"/>
      <c r="F305" s="108"/>
      <c r="G305" s="108"/>
      <c r="H305" s="108"/>
      <c r="I305" s="109"/>
      <c r="J305" s="108"/>
      <c r="K305" s="110">
        <f t="shared" si="24"/>
        <v>380000</v>
      </c>
    </row>
    <row r="306" spans="1:11" ht="30" customHeight="1">
      <c r="A306" s="152" t="s">
        <v>741</v>
      </c>
      <c r="B306" s="107" t="s">
        <v>742</v>
      </c>
      <c r="C306" s="109"/>
      <c r="D306" s="108">
        <v>15000</v>
      </c>
      <c r="E306" s="109"/>
      <c r="F306" s="108"/>
      <c r="G306" s="108"/>
      <c r="H306" s="108"/>
      <c r="I306" s="109"/>
      <c r="J306" s="108"/>
      <c r="K306" s="110">
        <f t="shared" si="24"/>
        <v>15000</v>
      </c>
    </row>
    <row r="307" spans="1:11" ht="31.5" customHeight="1">
      <c r="A307" s="152" t="s">
        <v>743</v>
      </c>
      <c r="B307" s="107" t="s">
        <v>744</v>
      </c>
      <c r="C307" s="109">
        <v>135167</v>
      </c>
      <c r="D307" s="108"/>
      <c r="E307" s="109"/>
      <c r="F307" s="108"/>
      <c r="G307" s="108"/>
      <c r="H307" s="108"/>
      <c r="I307" s="109"/>
      <c r="J307" s="108"/>
      <c r="K307" s="110">
        <f t="shared" si="24"/>
        <v>135167</v>
      </c>
    </row>
    <row r="308" spans="1:11" ht="63" customHeight="1">
      <c r="A308" s="152" t="s">
        <v>809</v>
      </c>
      <c r="B308" s="107" t="s">
        <v>810</v>
      </c>
      <c r="C308" s="109">
        <v>80769</v>
      </c>
      <c r="D308" s="108"/>
      <c r="E308" s="109">
        <v>483094</v>
      </c>
      <c r="F308" s="108"/>
      <c r="G308" s="108"/>
      <c r="H308" s="108"/>
      <c r="I308" s="109"/>
      <c r="J308" s="108">
        <v>563863</v>
      </c>
      <c r="K308" s="110">
        <f t="shared" si="24"/>
        <v>1127726</v>
      </c>
    </row>
    <row r="309" spans="1:11" ht="57" customHeight="1">
      <c r="A309" s="152" t="s">
        <v>812</v>
      </c>
      <c r="B309" s="107" t="s">
        <v>811</v>
      </c>
      <c r="C309" s="109">
        <v>11529</v>
      </c>
      <c r="D309" s="108"/>
      <c r="E309" s="109">
        <v>33213</v>
      </c>
      <c r="F309" s="108"/>
      <c r="G309" s="108"/>
      <c r="H309" s="108"/>
      <c r="I309" s="109">
        <v>4029</v>
      </c>
      <c r="J309" s="108"/>
      <c r="K309" s="110">
        <f t="shared" si="24"/>
        <v>48771</v>
      </c>
    </row>
    <row r="310" spans="1:11" ht="50.25" customHeight="1">
      <c r="A310" s="152" t="s">
        <v>813</v>
      </c>
      <c r="B310" s="107" t="s">
        <v>72</v>
      </c>
      <c r="C310" s="109">
        <v>12000</v>
      </c>
      <c r="D310" s="108"/>
      <c r="E310" s="109">
        <v>66938</v>
      </c>
      <c r="F310" s="108"/>
      <c r="G310" s="108"/>
      <c r="H310" s="108"/>
      <c r="I310" s="109"/>
      <c r="J310" s="108"/>
      <c r="K310" s="110">
        <f t="shared" si="24"/>
        <v>78938</v>
      </c>
    </row>
    <row r="311" spans="1:11" ht="24.75" customHeight="1">
      <c r="A311" s="185" t="s">
        <v>745</v>
      </c>
      <c r="B311" s="186"/>
      <c r="C311" s="111">
        <f>SUM(C293:C307)</f>
        <v>3230706</v>
      </c>
      <c r="D311" s="111">
        <f>SUM(D293:D307)</f>
        <v>543473</v>
      </c>
      <c r="E311" s="111">
        <f>SUM(E293:E310)</f>
        <v>588173</v>
      </c>
      <c r="F311" s="111"/>
      <c r="G311" s="111"/>
      <c r="H311" s="111">
        <f>SUM(H293:H307)</f>
        <v>0</v>
      </c>
      <c r="I311" s="111">
        <f>SUM(I293:I310)</f>
        <v>227914</v>
      </c>
      <c r="J311" s="111">
        <f>SUM(J293:J310)</f>
        <v>563863</v>
      </c>
      <c r="K311" s="113">
        <f>SUM(K293:K310)</f>
        <v>5256427</v>
      </c>
    </row>
    <row r="312" spans="1:11" ht="14.45" customHeight="1">
      <c r="A312" s="198" t="s">
        <v>746</v>
      </c>
      <c r="B312" s="199"/>
      <c r="C312" s="199"/>
      <c r="D312" s="199"/>
      <c r="E312" s="199"/>
      <c r="F312" s="199"/>
      <c r="G312" s="199"/>
      <c r="H312" s="199"/>
      <c r="I312" s="199"/>
      <c r="J312" s="199"/>
      <c r="K312" s="200"/>
    </row>
    <row r="313" spans="1:11" ht="14.45" customHeight="1">
      <c r="A313" s="201"/>
      <c r="B313" s="202"/>
      <c r="C313" s="202"/>
      <c r="D313" s="202"/>
      <c r="E313" s="202"/>
      <c r="F313" s="202"/>
      <c r="G313" s="202"/>
      <c r="H313" s="202"/>
      <c r="I313" s="202"/>
      <c r="J313" s="202"/>
      <c r="K313" s="203"/>
    </row>
    <row r="314" spans="1:11" ht="14.45" customHeight="1">
      <c r="A314" s="156" t="s">
        <v>747</v>
      </c>
      <c r="B314" s="135" t="s">
        <v>55</v>
      </c>
      <c r="C314" s="136">
        <v>1542864</v>
      </c>
      <c r="D314" s="136"/>
      <c r="E314" s="136"/>
      <c r="F314" s="136"/>
      <c r="G314" s="136"/>
      <c r="H314" s="136"/>
      <c r="I314" s="136"/>
      <c r="J314" s="136">
        <v>-1542864</v>
      </c>
      <c r="K314" s="136"/>
    </row>
    <row r="315" spans="1:11" ht="14.45" customHeight="1">
      <c r="A315" s="152"/>
      <c r="B315" s="107"/>
      <c r="C315" s="109"/>
      <c r="D315" s="108"/>
      <c r="E315" s="119"/>
      <c r="F315" s="119"/>
      <c r="G315" s="119"/>
      <c r="H315" s="119"/>
      <c r="I315" s="119"/>
      <c r="J315" s="108"/>
      <c r="K315" s="131"/>
    </row>
    <row r="316" spans="1:11" ht="14.45" customHeight="1">
      <c r="A316" s="185" t="s">
        <v>748</v>
      </c>
      <c r="B316" s="186"/>
      <c r="C316" s="111">
        <f>C33+C36+C40+C56+C127+C187+C291+C311+C314</f>
        <v>21895625</v>
      </c>
      <c r="D316" s="111">
        <f>D33+D56+D127+D134+D187+D291+D311</f>
        <v>5808800</v>
      </c>
      <c r="E316" s="111">
        <f>E33+E56+E127+E291+E311</f>
        <v>1807887</v>
      </c>
      <c r="F316" s="111">
        <f>F33+F56</f>
        <v>123241</v>
      </c>
      <c r="G316" s="111">
        <f>G33</f>
        <v>53541</v>
      </c>
      <c r="H316" s="111">
        <f>H127+H291</f>
        <v>155582</v>
      </c>
      <c r="I316" s="111">
        <v>2326693</v>
      </c>
      <c r="J316" s="111">
        <f>J127+J291+J311+J314</f>
        <v>78870</v>
      </c>
      <c r="K316" s="137">
        <f>K33+K36+K40+K56+K60+K127+K134+K187+K291+K311</f>
        <v>32121299</v>
      </c>
    </row>
    <row r="317" spans="4:4" ht="12.75">
      <c r="D317" s="138"/>
    </row>
    <row r="318" ht="37.15" customHeight="1"/>
    <row r="319" spans="9:10" ht="12.75">
      <c r="I319" s="139"/>
      <c r="J319" s="138"/>
    </row>
  </sheetData>
  <mergeCells count="44">
    <mergeCell ref="A316:B316"/>
    <mergeCell ref="A277:B277"/>
    <mergeCell ref="A278:K278"/>
    <mergeCell ref="A291:B291"/>
    <mergeCell ref="A292:K292"/>
    <mergeCell ref="A311:B311"/>
    <mergeCell ref="A312:K313"/>
    <mergeCell ref="A256:K257"/>
    <mergeCell ref="A155:B155"/>
    <mergeCell ref="A156:K157"/>
    <mergeCell ref="A161:B161"/>
    <mergeCell ref="A162:K163"/>
    <mergeCell ref="A186:B186"/>
    <mergeCell ref="A187:B187"/>
    <mergeCell ref="A188:K188"/>
    <mergeCell ref="A189:K189"/>
    <mergeCell ref="A204:B204"/>
    <mergeCell ref="A205:K205"/>
    <mergeCell ref="A255:B255"/>
    <mergeCell ref="A136:K136"/>
    <mergeCell ref="A61:K62"/>
    <mergeCell ref="A63:K63"/>
    <mergeCell ref="A98:K98"/>
    <mergeCell ref="A110:B110"/>
    <mergeCell ref="A111:K112"/>
    <mergeCell ref="A126:B126"/>
    <mergeCell ref="A127:B127"/>
    <mergeCell ref="A128:K129"/>
    <mergeCell ref="A134:B134"/>
    <mergeCell ref="A135:K135"/>
    <mergeCell ref="A58:K58"/>
    <mergeCell ref="A60:B60"/>
    <mergeCell ref="A56:B56"/>
    <mergeCell ref="A1:K1"/>
    <mergeCell ref="A2:K3"/>
    <mergeCell ref="D4:H4"/>
    <mergeCell ref="I4:J4"/>
    <mergeCell ref="A7:K8"/>
    <mergeCell ref="A33:B33"/>
    <mergeCell ref="A34:K34"/>
    <mergeCell ref="A36:B36"/>
    <mergeCell ref="A37:K37"/>
    <mergeCell ref="A40:B40"/>
    <mergeCell ref="A41:K42"/>
  </mergeCells>
  <pageMargins left="0.7" right="0.7" top="0.75" bottom="0.75" header="0.3" footer="0.3"/>
  <pageSetup orientation="landscape" paperSize="9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workbookViewId="0" topLeftCell="A1">
      <selection pane="topLeft" activeCell="A7" sqref="A7"/>
    </sheetView>
  </sheetViews>
  <sheetFormatPr defaultColWidth="64.14428571428572" defaultRowHeight="15"/>
  <cols>
    <col min="1" max="1" width="64.14285714285714" style="36"/>
    <col min="2" max="2" width="17.857142857142858" style="43" customWidth="1"/>
    <col min="3" max="16384" width="64.14285714285714" style="36"/>
  </cols>
  <sheetData>
    <row r="1" spans="1:2" ht="15.75">
      <c r="A1" s="210" t="s">
        <v>61</v>
      </c>
      <c r="B1" s="210"/>
    </row>
    <row r="2" spans="1:2" ht="15" customHeight="1">
      <c r="A2" s="176" t="s">
        <v>62</v>
      </c>
      <c r="B2" s="176"/>
    </row>
    <row r="3" spans="1:2" ht="15">
      <c r="A3" s="211"/>
      <c r="B3" s="211"/>
    </row>
    <row r="4" spans="1:2" ht="42.75">
      <c r="A4" s="180" t="s">
        <v>0</v>
      </c>
      <c r="B4" s="37" t="s">
        <v>63</v>
      </c>
    </row>
    <row r="5" spans="1:2" ht="18" customHeight="1">
      <c r="A5" s="181"/>
      <c r="B5" s="38" t="s">
        <v>2</v>
      </c>
    </row>
    <row r="6" spans="1:2" ht="30" customHeight="1">
      <c r="A6" s="29" t="s">
        <v>64</v>
      </c>
      <c r="B6" s="21">
        <v>1245</v>
      </c>
    </row>
    <row r="7" spans="1:2" ht="34.5" customHeight="1">
      <c r="A7" s="29" t="s">
        <v>65</v>
      </c>
      <c r="B7" s="21">
        <v>80769</v>
      </c>
    </row>
    <row r="8" spans="1:2" ht="36.75" customHeight="1">
      <c r="A8" s="29" t="s">
        <v>66</v>
      </c>
      <c r="B8" s="21">
        <v>32238</v>
      </c>
    </row>
    <row r="9" spans="1:2" ht="49.5" customHeight="1">
      <c r="A9" s="29" t="s">
        <v>67</v>
      </c>
      <c r="B9" s="21">
        <v>37607</v>
      </c>
    </row>
    <row r="10" spans="1:2" ht="36.75" customHeight="1">
      <c r="A10" s="29" t="s">
        <v>68</v>
      </c>
      <c r="B10" s="21">
        <v>11529</v>
      </c>
    </row>
    <row r="11" spans="1:2" ht="33" customHeight="1">
      <c r="A11" s="29" t="s">
        <v>69</v>
      </c>
      <c r="B11" s="39">
        <v>900</v>
      </c>
    </row>
    <row r="12" spans="1:2" ht="29.25" customHeight="1">
      <c r="A12" s="29" t="s">
        <v>70</v>
      </c>
      <c r="B12" s="21">
        <v>7500</v>
      </c>
    </row>
    <row r="13" spans="1:2" ht="48.75" customHeight="1">
      <c r="A13" s="23" t="s">
        <v>71</v>
      </c>
      <c r="B13" s="21">
        <v>32663</v>
      </c>
    </row>
    <row r="14" spans="1:2" ht="24" customHeight="1">
      <c r="A14" s="40" t="s">
        <v>72</v>
      </c>
      <c r="B14" s="21">
        <v>12000</v>
      </c>
    </row>
    <row r="15" spans="1:2" ht="33" customHeight="1">
      <c r="A15" s="23" t="s">
        <v>73</v>
      </c>
      <c r="B15" s="21">
        <v>168364</v>
      </c>
    </row>
    <row r="16" spans="1:2" ht="15.75">
      <c r="A16" s="25" t="s">
        <v>74</v>
      </c>
      <c r="B16" s="41">
        <v>18150</v>
      </c>
    </row>
    <row r="17" spans="1:2" ht="15.75">
      <c r="A17" s="13"/>
      <c r="B17" s="42">
        <f>SUM(B6:B16)</f>
        <v>402965</v>
      </c>
    </row>
  </sheetData>
  <mergeCells count="3">
    <mergeCell ref="A1:B1"/>
    <mergeCell ref="A2:B3"/>
    <mergeCell ref="A4:A5"/>
  </mergeCells>
  <pageMargins left="0.7" right="0.7" top="0.75" bottom="0.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workbookViewId="0" topLeftCell="A1">
      <selection pane="topLeft" activeCell="F27" sqref="F27"/>
    </sheetView>
  </sheetViews>
  <sheetFormatPr defaultRowHeight="15"/>
  <cols>
    <col min="1" max="1" width="33" customWidth="1"/>
    <col min="2" max="2" width="22" customWidth="1"/>
    <col min="3" max="3" width="29" customWidth="1"/>
  </cols>
  <sheetData>
    <row r="1" spans="1:3" ht="15">
      <c r="A1" s="175" t="s">
        <v>48</v>
      </c>
      <c r="B1" s="175"/>
      <c r="C1" s="175"/>
    </row>
    <row r="2" spans="1:3" ht="15">
      <c r="A2" s="175"/>
      <c r="B2" s="175"/>
      <c r="C2" s="175"/>
    </row>
    <row r="3" spans="1:3" ht="15">
      <c r="A3" s="216" t="s">
        <v>49</v>
      </c>
      <c r="B3" s="216"/>
      <c r="C3" s="216"/>
    </row>
    <row r="4" spans="1:3" ht="15">
      <c r="A4" s="216"/>
      <c r="B4" s="216"/>
      <c r="C4" s="216"/>
    </row>
    <row r="5" spans="1:3" ht="15">
      <c r="A5" s="217"/>
      <c r="B5" s="217"/>
      <c r="C5" s="217"/>
    </row>
    <row r="6" spans="1:3" ht="15.75">
      <c r="A6" s="165" t="s">
        <v>0</v>
      </c>
      <c r="B6" s="165" t="s">
        <v>1</v>
      </c>
      <c r="C6" s="3" t="s">
        <v>224</v>
      </c>
    </row>
    <row r="7" spans="1:3" ht="24" customHeight="1">
      <c r="A7" s="166"/>
      <c r="B7" s="166"/>
      <c r="C7" s="19" t="s">
        <v>2</v>
      </c>
    </row>
    <row r="8" spans="1:3" ht="24.75" customHeight="1">
      <c r="A8" s="173" t="s">
        <v>50</v>
      </c>
      <c r="B8" s="174"/>
      <c r="C8" s="31">
        <v>5700844</v>
      </c>
    </row>
    <row r="9" spans="1:3" ht="15.75">
      <c r="A9" s="212"/>
      <c r="B9" s="213"/>
      <c r="C9" s="214"/>
    </row>
    <row r="10" spans="1:3" ht="15.75">
      <c r="A10" s="33" t="s">
        <v>51</v>
      </c>
      <c r="B10" s="6" t="s">
        <v>52</v>
      </c>
      <c r="C10" s="31">
        <v>5621974</v>
      </c>
    </row>
    <row r="11" spans="1:3" ht="30">
      <c r="A11" s="34" t="s">
        <v>53</v>
      </c>
      <c r="B11" s="34" t="s">
        <v>54</v>
      </c>
      <c r="C11" s="35">
        <v>5621974</v>
      </c>
    </row>
    <row r="12" spans="1:3" ht="15.75">
      <c r="A12" s="170"/>
      <c r="B12" s="215"/>
      <c r="C12" s="171"/>
    </row>
    <row r="13" spans="1:3" ht="15.75">
      <c r="A13" s="33" t="s">
        <v>55</v>
      </c>
      <c r="B13" s="6" t="s">
        <v>56</v>
      </c>
      <c r="C13" s="31">
        <v>78870</v>
      </c>
    </row>
    <row r="14" spans="1:3" ht="15">
      <c r="A14" s="34" t="s">
        <v>57</v>
      </c>
      <c r="B14" s="34" t="s">
        <v>58</v>
      </c>
      <c r="C14" s="35">
        <v>2385180</v>
      </c>
    </row>
    <row r="15" spans="1:3" ht="15">
      <c r="A15" s="34" t="s">
        <v>59</v>
      </c>
      <c r="B15" s="34" t="s">
        <v>60</v>
      </c>
      <c r="C15" s="35">
        <v>2306310</v>
      </c>
    </row>
  </sheetData>
  <mergeCells count="8">
    <mergeCell ref="A9:C9"/>
    <mergeCell ref="A12:C12"/>
    <mergeCell ref="A1:C2"/>
    <mergeCell ref="A3:C4"/>
    <mergeCell ref="A5:C5"/>
    <mergeCell ref="A6:A7"/>
    <mergeCell ref="B6:B7"/>
    <mergeCell ref="A8:B8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Pielikums Nr.1</vt:lpstr>
      <vt:lpstr>Pielikums Nr.1.1</vt:lpstr>
      <vt:lpstr>Pielikums Nr.1.2.</vt:lpstr>
      <vt:lpstr>Pielikums Nr.1.3.</vt:lpstr>
      <vt:lpstr>Pielikums Nr.2.</vt:lpstr>
      <vt:lpstr>Pielikums Nr.2.1.</vt:lpstr>
      <vt:lpstr>Pielikums Nr.2.2</vt:lpstr>
      <vt:lpstr>Pielikums Nr.2.3.</vt:lpstr>
      <vt:lpstr>Pielikums Nr.3</vt:lpstr>
      <vt:lpstr>Pielikums Nr.3.1.</vt:lpstr>
      <vt:lpstr>Pielikums Nr.3.2.</vt:lpstr>
      <vt:lpstr>Pielikums Nr.4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Patmalniece</dc:creator>
  <cp:keywords/>
  <dc:description/>
  <cp:lastModifiedBy>Lasma Ruzge</cp:lastModifiedBy>
  <cp:lastPrinted>2024-02-13T12:05:15Z</cp:lastPrinted>
  <dcterms:created xsi:type="dcterms:W3CDTF">2024-01-16T12:33:14Z</dcterms:created>
  <dcterms:modified xsi:type="dcterms:W3CDTF">2024-02-19T12:28:05Z</dcterms:modified>
  <cp:category/>
</cp:coreProperties>
</file>