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01"/>
  <workbookPr/>
  <mc:AlternateContent xmlns:mc="http://schemas.openxmlformats.org/markup-compatibility/2006">
    <mc:Choice Requires="x15">
      <x15ac:absPath xmlns:x15ac="http://schemas.microsoft.com/office/spreadsheetml/2010/11/ac" url="C:\Users\User\Desktop\"/>
    </mc:Choice>
  </mc:AlternateContent>
  <xr:revisionPtr revIDLastSave="0" documentId="8_{1DC38783-71B2-4F35-B7D9-4B74C4C9D90F}" xr6:coauthVersionLast="46" xr6:coauthVersionMax="46" xr10:uidLastSave="{00000000-0000-0000-0000-000000000000}"/>
  <bookViews>
    <workbookView xWindow="-108" yWindow="-108" windowWidth="23256" windowHeight="12576" tabRatio="884" xr2:uid="{00000000-000D-0000-FFFF-FFFF00000000}"/>
  </bookViews>
  <sheets>
    <sheet name="Titullapa" sheetId="1" r:id="rId1"/>
    <sheet name="Saturs" sheetId="2" r:id="rId2"/>
    <sheet name="Info" sheetId="3" r:id="rId3"/>
    <sheet name="Aktīvs" sheetId="5" r:id="rId4"/>
    <sheet name="Pasīvs" sheetId="6" r:id="rId5"/>
    <sheet name="PZA(IF)" sheetId="7" r:id="rId6"/>
    <sheet name="NP(netiesa)" sheetId="33" r:id="rId7"/>
    <sheet name="PK(vertikālā)" sheetId="34" r:id="rId8"/>
    <sheet name="P_Aktīvs" sheetId="23" r:id="rId9"/>
    <sheet name="P_Pasīvs" sheetId="24" r:id="rId10"/>
  </sheets>
  <externalReferences>
    <externalReference r:id="rId11"/>
  </externalReferences>
  <definedNames>
    <definedName name="_xlnm.Print_Area" localSheetId="3">Aktīvs!$A$1:$E$43</definedName>
    <definedName name="_xlnm.Print_Area" localSheetId="2">Info!$A$1:$G$33</definedName>
    <definedName name="_xlnm.Print_Area" localSheetId="6">'NP(netiesa)'!$A$1:$E$42</definedName>
    <definedName name="_xlnm.Print_Area" localSheetId="8">P_Aktīvs!$A$1:$H$77</definedName>
    <definedName name="_xlnm.Print_Area" localSheetId="9">P_Pasīvs!$A$1:$H$23</definedName>
    <definedName name="_xlnm.Print_Area" localSheetId="4">Pasīvs!$A$1:$E$31</definedName>
    <definedName name="_xlnm.Print_Area" localSheetId="7">'PK(vertikālā)'!$A$1:$E$27</definedName>
    <definedName name="_xlnm.Print_Area" localSheetId="5">'PZA(IF)'!$A$1:$E$24</definedName>
    <definedName name="_xlnm.Print_Area" localSheetId="1">Saturs!$A$1:$I$47</definedName>
    <definedName name="_xlnm.Print_Area" localSheetId="0">Titullapa!$A$1:$I$43</definedName>
    <definedName name="Z_B74F9DDE_709A_4814_BA4A_30104F40145A_.wvu.PrintArea" localSheetId="3" hidden="1">Aktīvs!$A$1:$E$43</definedName>
    <definedName name="Z_B74F9DDE_709A_4814_BA4A_30104F40145A_.wvu.PrintArea" localSheetId="2" hidden="1">Info!$A$1:$G$33</definedName>
    <definedName name="Z_B74F9DDE_709A_4814_BA4A_30104F40145A_.wvu.PrintArea" localSheetId="6" hidden="1">'NP(netiesa)'!$A$1:$E$42</definedName>
    <definedName name="Z_B74F9DDE_709A_4814_BA4A_30104F40145A_.wvu.PrintArea" localSheetId="8" hidden="1">P_Aktīvs!$A$1:$H$3</definedName>
    <definedName name="Z_B74F9DDE_709A_4814_BA4A_30104F40145A_.wvu.PrintArea" localSheetId="9" hidden="1">P_Pasīvs!$A$1:$H$8</definedName>
    <definedName name="Z_B74F9DDE_709A_4814_BA4A_30104F40145A_.wvu.PrintArea" localSheetId="4" hidden="1">Pasīvs!$A$1:$E$31</definedName>
    <definedName name="Z_B74F9DDE_709A_4814_BA4A_30104F40145A_.wvu.PrintArea" localSheetId="7" hidden="1">'PK(vertikālā)'!$A$1:$E$27</definedName>
    <definedName name="Z_B74F9DDE_709A_4814_BA4A_30104F40145A_.wvu.PrintArea" localSheetId="5" hidden="1">'PZA(IF)'!$B$1:$E$24</definedName>
    <definedName name="Z_B74F9DDE_709A_4814_BA4A_30104F40145A_.wvu.PrintArea" localSheetId="1" hidden="1">Saturs!$A$1:$I$47</definedName>
    <definedName name="Z_B74F9DDE_709A_4814_BA4A_30104F40145A_.wvu.PrintArea" localSheetId="0" hidden="1">Titullapa!$A$1:$I$44</definedName>
  </definedNames>
  <calcPr calcId="181029"/>
  <customWorkbookViews>
    <customWorkbookView name="Linda - personiskais skats" guid="{B74F9DDE-709A-4814-BA4A-30104F40145A}" mergeInterval="0" personalView="1" maximized="1" xWindow="-8" yWindow="-8" windowWidth="1296" windowHeight="1000" tabRatio="793"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5" i="24" l="1"/>
  <c r="E14" i="24"/>
  <c r="D6" i="6"/>
  <c r="D15" i="5"/>
  <c r="D12" i="5"/>
  <c r="E6" i="7"/>
  <c r="E16" i="24" l="1"/>
  <c r="D9" i="33" l="1"/>
  <c r="D22" i="33" l="1"/>
  <c r="D29" i="33" l="1"/>
  <c r="D6" i="7"/>
  <c r="D9" i="7" l="1"/>
  <c r="H12" i="23"/>
  <c r="H9" i="23"/>
  <c r="H13" i="23" s="1"/>
  <c r="E18" i="34"/>
  <c r="E8" i="6"/>
  <c r="D4" i="34" l="1"/>
  <c r="E4" i="34"/>
  <c r="E8" i="34"/>
  <c r="A26" i="34"/>
  <c r="C27" i="34" s="1"/>
  <c r="D5" i="33"/>
  <c r="E5" i="33"/>
  <c r="A12" i="33"/>
  <c r="A17" i="33" s="1"/>
  <c r="A19" i="33" s="1"/>
  <c r="D24" i="33"/>
  <c r="E24" i="33"/>
  <c r="E29" i="33"/>
  <c r="A41" i="33"/>
  <c r="C42" i="33" s="1"/>
  <c r="D7" i="34" l="1"/>
  <c r="D8" i="34" s="1"/>
  <c r="E24" i="5" l="1"/>
  <c r="D24" i="5"/>
  <c r="D15" i="33" l="1"/>
  <c r="H27" i="23" l="1"/>
  <c r="H20" i="23"/>
  <c r="H32" i="23" l="1"/>
  <c r="H70" i="23" l="1"/>
  <c r="H69" i="23" s="1"/>
  <c r="H65" i="23"/>
  <c r="H58" i="23"/>
  <c r="H52" i="23"/>
  <c r="H47" i="23"/>
  <c r="H40" i="23"/>
  <c r="H53" i="23" l="1"/>
  <c r="D14" i="5" s="1"/>
  <c r="D16" i="5" s="1"/>
  <c r="H51" i="23"/>
  <c r="H71" i="23"/>
  <c r="H72" i="23" s="1"/>
  <c r="H11" i="23"/>
  <c r="H55" i="23" l="1"/>
  <c r="H37" i="23"/>
  <c r="H17" i="23"/>
  <c r="H6" i="23"/>
  <c r="D30" i="5" l="1"/>
  <c r="D32" i="5" s="1"/>
  <c r="D3" i="5" l="1"/>
  <c r="E3" i="5"/>
  <c r="D4" i="5"/>
  <c r="E4" i="5"/>
  <c r="D8" i="5"/>
  <c r="E8" i="5"/>
  <c r="D11" i="5"/>
  <c r="E11" i="5"/>
  <c r="A28" i="5"/>
  <c r="E30" i="5"/>
  <c r="A37" i="5"/>
  <c r="A41" i="5"/>
  <c r="C42" i="5" s="1"/>
  <c r="D18" i="5" l="1"/>
  <c r="D34" i="5" s="1"/>
  <c r="E32" i="5"/>
  <c r="D14" i="33"/>
  <c r="E16" i="5"/>
  <c r="E18" i="5" s="1"/>
  <c r="E34" i="5" l="1"/>
  <c r="D19" i="6"/>
  <c r="D12" i="6"/>
  <c r="A19" i="7" l="1"/>
  <c r="A22" i="6"/>
  <c r="B55" i="23" l="1"/>
  <c r="B37" i="23"/>
  <c r="B17" i="23"/>
  <c r="B6" i="23"/>
  <c r="E12" i="6" l="1"/>
  <c r="E9" i="7"/>
  <c r="E14" i="7" s="1"/>
  <c r="A8" i="7"/>
  <c r="A9" i="7" s="1"/>
  <c r="A10" i="7" s="1"/>
  <c r="A11" i="7" s="1"/>
  <c r="A12" i="7" s="1"/>
  <c r="A13" i="7" s="1"/>
  <c r="E16" i="7" l="1"/>
  <c r="E17" i="7" s="1"/>
  <c r="D14" i="7"/>
  <c r="D16" i="7" s="1"/>
  <c r="D17" i="7" s="1"/>
  <c r="D7" i="6" s="1"/>
  <c r="D7" i="33" l="1"/>
  <c r="D12" i="33" s="1"/>
  <c r="E7" i="33"/>
  <c r="E12" i="33" s="1"/>
  <c r="E17" i="33" s="1"/>
  <c r="E19" i="33" s="1"/>
  <c r="E33" i="33" s="1"/>
  <c r="E36" i="33" s="1"/>
  <c r="D35" i="33" s="1"/>
  <c r="E13" i="34"/>
  <c r="E12" i="34" s="1"/>
  <c r="E15" i="34" s="1"/>
  <c r="D8" i="6"/>
  <c r="D13" i="34"/>
  <c r="D12" i="34" s="1"/>
  <c r="E18" i="7"/>
  <c r="A26" i="6"/>
  <c r="C27" i="6" s="1"/>
  <c r="E3" i="6"/>
  <c r="E2" i="6"/>
  <c r="D3" i="6"/>
  <c r="D2" i="6"/>
  <c r="A22" i="7"/>
  <c r="C23" i="7" s="1"/>
  <c r="E4" i="7"/>
  <c r="D4" i="7"/>
  <c r="D20" i="6" l="1"/>
  <c r="D35" i="5" s="1"/>
  <c r="E19" i="34"/>
  <c r="D11" i="34"/>
  <c r="D18" i="34" s="1"/>
  <c r="D18" i="7"/>
  <c r="E19" i="6"/>
  <c r="D15" i="34" l="1"/>
  <c r="D19" i="34" s="1"/>
  <c r="D16" i="33"/>
  <c r="D17" i="33" s="1"/>
  <c r="D19" i="33" s="1"/>
  <c r="D33" i="33" s="1"/>
  <c r="D36" i="33" s="1"/>
  <c r="E20" i="6"/>
  <c r="D21" i="6" l="1"/>
  <c r="E21" i="6" l="1"/>
  <c r="E3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Linda</author>
    <author>Nelda</author>
  </authors>
  <commentList>
    <comment ref="I1" authorId="0" shapeId="0" xr:uid="{00000000-0006-0000-0000-000001000000}">
      <text>
        <r>
          <rPr>
            <b/>
            <sz val="9"/>
            <color indexed="81"/>
            <rFont val="Tahoma"/>
            <family val="2"/>
            <charset val="186"/>
          </rPr>
          <t>AUDITA GRUPA:</t>
        </r>
        <r>
          <rPr>
            <sz val="9"/>
            <color indexed="81"/>
            <rFont val="Tahoma"/>
            <family val="2"/>
            <charset val="186"/>
          </rPr>
          <t xml:space="preserve">
Titullapā nekas nav jāizpilda, jo ir formulas</t>
        </r>
      </text>
    </comment>
    <comment ref="A16" authorId="1" shapeId="0" xr:uid="{CF94C9A6-3C01-42CE-98BF-8E55B44FD18D}">
      <text>
        <r>
          <rPr>
            <b/>
            <sz val="9"/>
            <color indexed="12"/>
            <rFont val="Tahoma"/>
            <family val="2"/>
          </rPr>
          <t>AUDITA GRUPA:</t>
        </r>
        <r>
          <rPr>
            <sz val="9"/>
            <color indexed="12"/>
            <rFont val="Tahoma"/>
            <family val="2"/>
          </rPr>
          <t xml:space="preserve">
šī GP FORMA sastādīta atbilstoši LR GPKGP likuma prasībām.</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J12" authorId="0" shapeId="0" xr:uid="{00000000-0006-0000-0A00-000001000000}">
      <text>
        <r>
          <rPr>
            <b/>
            <sz val="9"/>
            <color indexed="14"/>
            <rFont val="Tahoma"/>
            <family val="2"/>
            <charset val="186"/>
          </rPr>
          <t>Gada pārskatu un konsolidēto gada pārskatu likums:</t>
        </r>
        <r>
          <rPr>
            <sz val="9"/>
            <color indexed="14"/>
            <rFont val="Tahoma"/>
            <family val="2"/>
            <charset val="186"/>
          </rPr>
          <t xml:space="preserve">
52.pants. Finanšu pārskata pielikuma saturs visām sabiedrību kategorijām
(1) Visas sabiedrības neatkarīgi no tā, pie kuras sabiedrību kategorijas tās pieder, papildus citai šajā likumā noteiktajai informācijai finanšu pārskata pielikumā sniedz vismaz šādu informāciju:
5) attiecībā uz katru </t>
        </r>
        <r>
          <rPr>
            <u/>
            <sz val="9"/>
            <color indexed="14"/>
            <rFont val="Tahoma"/>
            <family val="2"/>
          </rPr>
          <t>ilgtermiņa</t>
        </r>
        <r>
          <rPr>
            <sz val="9"/>
            <color indexed="14"/>
            <rFont val="Tahoma"/>
            <family val="2"/>
            <charset val="186"/>
          </rPr>
          <t xml:space="preserve"> kreditoru posteni — kreditoru parādu kopsummu, kuras samaksas termiņš ir ilgāks par </t>
        </r>
        <r>
          <rPr>
            <u/>
            <sz val="9"/>
            <color indexed="14"/>
            <rFont val="Tahoma"/>
            <family val="2"/>
          </rPr>
          <t>pieciem</t>
        </r>
        <r>
          <rPr>
            <sz val="9"/>
            <color indexed="14"/>
            <rFont val="Tahoma"/>
            <family val="2"/>
            <charset val="186"/>
          </rPr>
          <t xml:space="preserve"> gadiem pēc bilances datuma, kā arī kreditoru parādu kopsummu, kas ir segta ar nodrošinājumu, norādot nodrošinājuma veidu un formu;</t>
        </r>
      </text>
    </comment>
    <comment ref="J19" authorId="0" shapeId="0" xr:uid="{00000000-0006-0000-0A00-000002000000}">
      <text>
        <r>
          <rPr>
            <b/>
            <sz val="9"/>
            <color indexed="14"/>
            <rFont val="Tahoma"/>
            <family val="2"/>
            <charset val="186"/>
          </rPr>
          <t>Gada pārskatu un konsolidēto gada pārskatu likums:</t>
        </r>
        <r>
          <rPr>
            <sz val="9"/>
            <color indexed="14"/>
            <rFont val="Tahoma"/>
            <family val="2"/>
            <charset val="186"/>
          </rPr>
          <t xml:space="preserve">
16.pants. Bilances aktīva objektu, debitoru parādu un kreditoru saistību summu norādīšanas vispārīgie nosacījumi
(5) Ja kāds aktīvu objekts vai kādas saistības attiecas uz vairākiem bilances shēmas posteņiem, to piederību pie citiem posteņiem norāda zem posteņa, kurā tas ietverts, vai finanšu pārskata pielikumā.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100-000001000000}">
      <text>
        <r>
          <rPr>
            <sz val="9"/>
            <color indexed="81"/>
            <rFont val="Tahoma"/>
            <family val="2"/>
            <charset val="186"/>
          </rPr>
          <t xml:space="preserve">
Nomainīt galvenē </t>
        </r>
        <r>
          <rPr>
            <b/>
            <sz val="9"/>
            <color indexed="81"/>
            <rFont val="Tahoma"/>
            <family val="2"/>
            <charset val="186"/>
          </rPr>
          <t>firmas nosaukumu un gadu</t>
        </r>
        <r>
          <rPr>
            <sz val="9"/>
            <color indexed="81"/>
            <rFont val="Tahoma"/>
            <family val="2"/>
            <charset val="186"/>
          </rPr>
          <t xml:space="preserve"> gan šeit, gan tālākos šītos!
</t>
        </r>
        <r>
          <rPr>
            <u/>
            <sz val="9"/>
            <color indexed="81"/>
            <rFont val="Tahoma"/>
            <family val="2"/>
            <charset val="186"/>
          </rPr>
          <t>To var izdarīt šādi:</t>
        </r>
        <r>
          <rPr>
            <sz val="9"/>
            <color indexed="81"/>
            <rFont val="Tahoma"/>
            <family val="2"/>
            <charset val="186"/>
          </rPr>
          <t xml:space="preserve">
Vispirms iezīmē visus šītus (turot taustiņu Ctrl un spiežot uz katra šīta), izņemot titullapu, tad
Lappuses iestatīšana - Gavene/kājene - Pielāgota galvene - izlabo tekstu - Labi - Labi
Un lai atgrupētu šitus nospiež uz titullapas.
Un tad nepieciešams nomainīt apakšā</t>
        </r>
        <r>
          <rPr>
            <b/>
            <sz val="9"/>
            <color indexed="81"/>
            <rFont val="Tahoma"/>
            <family val="2"/>
            <charset val="186"/>
          </rPr>
          <t xml:space="preserve"> lpp.numurus</t>
        </r>
        <r>
          <rPr>
            <sz val="9"/>
            <color indexed="81"/>
            <rFont val="Tahoma"/>
            <family val="2"/>
            <charset val="186"/>
          </rPr>
          <t>, bet tad jāiet katrā šītā atsevišķi
Lappuses iestatīšana - un ailē Pirmās lappuses numurs ieliek vajadzīgo un spiež Labi.</t>
        </r>
      </text>
    </comment>
    <comment ref="I6" authorId="0" shapeId="0" xr:uid="{00000000-0006-0000-0100-000002000000}">
      <text>
        <r>
          <rPr>
            <sz val="9"/>
            <color indexed="81"/>
            <rFont val="Tahoma"/>
            <family val="2"/>
            <charset val="186"/>
          </rPr>
          <t xml:space="preserve">
Mainīt atkarībā no lapu skaita
</t>
        </r>
        <r>
          <rPr>
            <b/>
            <sz val="9"/>
            <color indexed="81"/>
            <rFont val="Tahoma"/>
            <family val="2"/>
            <charset val="186"/>
          </rPr>
          <t xml:space="preserve">! Visā gada pārskatā zilā krāsā ir iezīmētas šūnas, kas ir jāizpilda.
</t>
        </r>
        <r>
          <rPr>
            <sz val="9"/>
            <color indexed="81"/>
            <rFont val="Tahoma"/>
            <family val="2"/>
            <charset val="186"/>
          </rPr>
          <t xml:space="preserve">
Zilā krāsa </t>
        </r>
        <r>
          <rPr>
            <b/>
            <u/>
            <sz val="9"/>
            <color indexed="81"/>
            <rFont val="Tahoma"/>
            <family val="2"/>
            <charset val="186"/>
          </rPr>
          <t>nav</t>
        </r>
        <r>
          <rPr>
            <sz val="9"/>
            <color indexed="81"/>
            <rFont val="Tahoma"/>
            <family val="2"/>
            <charset val="186"/>
          </rPr>
          <t xml:space="preserve"> jāņem nost, bet lai drukājot gada pārskatu nerādītos zilā krāsa ir uzlikts </t>
        </r>
        <r>
          <rPr>
            <u/>
            <sz val="9"/>
            <color indexed="81"/>
            <rFont val="Tahoma"/>
            <family val="2"/>
            <charset val="186"/>
          </rPr>
          <t>drukas uzstādījums - Melnbalts</t>
        </r>
        <r>
          <rPr>
            <sz val="9"/>
            <color indexed="81"/>
            <rFont val="Tahoma"/>
            <family val="2"/>
            <charset val="186"/>
          </rPr>
          <t xml:space="preserve"> 
(Ja kādam nav, tad Lappuses iestatīšana - Lapa - zem Drukāt ieķeksē Melnbaltu - Labi).
Visā gada pārskatā ir pievienoti </t>
        </r>
        <r>
          <rPr>
            <b/>
            <sz val="9"/>
            <color indexed="81"/>
            <rFont val="Tahoma"/>
            <family val="2"/>
            <charset val="186"/>
          </rPr>
          <t>komentāri</t>
        </r>
        <r>
          <rPr>
            <sz val="9"/>
            <color indexed="81"/>
            <rFont val="Tahoma"/>
            <family val="2"/>
            <charset val="186"/>
          </rPr>
          <t xml:space="preserve"> informācijai, lai vieglāk saprastu kā aizpildīt, kad komentāri izlasīti un vairs nav nepieciešami, tos var paslēpt - Sadaļa PĀRSKATĪŠANA - uzspiežot uz Rādīt visus komentāru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200-000001000000}">
      <text>
        <r>
          <rPr>
            <b/>
            <sz val="9"/>
            <color indexed="81"/>
            <rFont val="Tahoma"/>
            <family val="2"/>
            <charset val="186"/>
          </rPr>
          <t xml:space="preserve">
</t>
        </r>
        <r>
          <rPr>
            <sz val="9"/>
            <color indexed="81"/>
            <rFont val="Tahoma"/>
            <family val="2"/>
            <charset val="186"/>
          </rPr>
          <t xml:space="preserve">jāizpilda ar zilu iekrāsotās vietas,
bet rindas, kas neattiecas, kā piemēram, </t>
        </r>
        <r>
          <rPr>
            <i/>
            <sz val="9"/>
            <color indexed="81"/>
            <rFont val="Tahoma"/>
            <family val="2"/>
            <charset val="186"/>
          </rPr>
          <t xml:space="preserve">Padome vai Ārpakalpojuma grāmatvedis </t>
        </r>
        <r>
          <rPr>
            <sz val="9"/>
            <color indexed="81"/>
            <rFont val="Tahoma"/>
            <family val="2"/>
            <charset val="186"/>
          </rPr>
          <t>paslēpj vai aizgrupē</t>
        </r>
      </text>
    </comment>
    <comment ref="B4" authorId="0" shapeId="0" xr:uid="{00000000-0006-0000-0200-000002000000}">
      <text>
        <r>
          <rPr>
            <sz val="9"/>
            <color indexed="81"/>
            <rFont val="Tahoma"/>
            <family val="2"/>
            <charset val="186"/>
          </rPr>
          <t xml:space="preserve">
Ieraksta sabiedrības nosaukumu ar lieliem vai maziem burtiem kā ir reģistrēts Uzņēmumu reģistrā, bet bez SIA vai AS, jo sabiedrības darbības veidu norāda zemāk</t>
        </r>
      </text>
    </comment>
    <comment ref="K4" authorId="0" shapeId="0" xr:uid="{00000000-0006-0000-0200-000003000000}">
      <text>
        <r>
          <rPr>
            <b/>
            <sz val="9"/>
            <color indexed="14"/>
            <rFont val="Tahoma"/>
            <family val="2"/>
            <charset val="186"/>
          </rPr>
          <t>Gada pārskatu un konsolidēto gada pārskatu likums:</t>
        </r>
        <r>
          <rPr>
            <sz val="9"/>
            <color indexed="14"/>
            <rFont val="Tahoma"/>
            <family val="2"/>
            <charset val="186"/>
          </rPr>
          <t xml:space="preserve">
94.pants. Gada pārskata un konsolidētā gada pārskata noformēšana
(2) Vispārīgā informācija par sabiedrību ir šāda:
1) sabiedrības nosaukums (komersanta firma), tās veids un juridiskā adrese, kā arī reģistrācijas numurs Uzņēmumu reģistra žurnālā vai citos Uzņēmumu reģistra vestajos reģistros;</t>
        </r>
      </text>
    </comment>
    <comment ref="J5" authorId="0" shapeId="0" xr:uid="{00000000-0006-0000-0200-000004000000}">
      <text>
        <r>
          <rPr>
            <sz val="9"/>
            <color indexed="81"/>
            <rFont val="Tahoma"/>
            <family val="2"/>
            <charset val="186"/>
          </rPr>
          <t xml:space="preserve">
jāizpilda šī tabuliņa</t>
        </r>
      </text>
    </comment>
    <comment ref="H6" authorId="0" shapeId="0" xr:uid="{00000000-0006-0000-0200-000005000000}">
      <text>
        <r>
          <rPr>
            <sz val="9"/>
            <color indexed="81"/>
            <rFont val="Tahoma"/>
            <family val="2"/>
            <charset val="186"/>
          </rPr>
          <t xml:space="preserve">
ieraksta saīsinātu sabiedrības veid</t>
        </r>
      </text>
    </comment>
    <comment ref="K12" authorId="0" shapeId="0" xr:uid="{00000000-0006-0000-0200-000006000000}">
      <text>
        <r>
          <rPr>
            <b/>
            <sz val="9"/>
            <color indexed="14"/>
            <rFont val="Tahoma"/>
            <family val="2"/>
            <charset val="186"/>
          </rPr>
          <t>Gada pārskatu un konsolidēto gada pārskatu likums:</t>
        </r>
        <r>
          <rPr>
            <sz val="9"/>
            <color indexed="81"/>
            <rFont val="Tahoma"/>
            <family val="2"/>
            <charset val="186"/>
          </rPr>
          <t xml:space="preserve">
</t>
        </r>
        <r>
          <rPr>
            <sz val="9"/>
            <color indexed="14"/>
            <rFont val="Tahoma"/>
            <family val="2"/>
            <charset val="186"/>
          </rPr>
          <t xml:space="preserve">
94.pants. Gada pārskata un konsolidētā gada pārskata noformēšana
(2) Vispārīgā informācija par sabiedrību ir šāda:
4) akciju sabiedrībai un sabiedrībai ar ierobežotu atbildību (turpmāk — kapitālsabiedrība), kā arī kooperatīvajai sabiedrībai — arī valdes locekļu un padomes locekļu (ja ir izveidota padome) </t>
        </r>
        <r>
          <rPr>
            <u/>
            <sz val="9"/>
            <color indexed="14"/>
            <rFont val="Tahoma"/>
            <family val="2"/>
            <charset val="186"/>
          </rPr>
          <t>vārds, uzvārds un amats</t>
        </r>
        <r>
          <rPr>
            <sz val="9"/>
            <color indexed="14"/>
            <rFont val="Tahoma"/>
            <family val="2"/>
            <charset val="186"/>
          </rPr>
          <t xml:space="preserve">. Šīs ziņas sniedz </t>
        </r>
        <r>
          <rPr>
            <u/>
            <sz val="9"/>
            <color indexed="14"/>
            <rFont val="Tahoma"/>
            <family val="2"/>
            <charset val="186"/>
          </rPr>
          <t>arī par tām personām, kuras pārskata gadā un līdz gada pārskata apstiprināšanas datumam no šiem amatiem atbrīvotas.</t>
        </r>
      </text>
    </comment>
    <comment ref="K16" authorId="0" shapeId="0" xr:uid="{00000000-0006-0000-0200-000007000000}">
      <text>
        <r>
          <rPr>
            <b/>
            <sz val="9"/>
            <color indexed="14"/>
            <rFont val="Tahoma"/>
            <family val="2"/>
            <charset val="186"/>
          </rPr>
          <t>Gada pārskatu un konsolidēto gada pārskatu likums:</t>
        </r>
        <r>
          <rPr>
            <b/>
            <sz val="9"/>
            <color indexed="81"/>
            <rFont val="Tahoma"/>
            <family val="2"/>
            <charset val="186"/>
          </rPr>
          <t xml:space="preserve">
</t>
        </r>
        <r>
          <rPr>
            <sz val="9"/>
            <color indexed="14"/>
            <rFont val="Tahoma"/>
            <family val="2"/>
            <charset val="186"/>
          </rPr>
          <t xml:space="preserve">
95.pants. Gada pārskata un konsolidētā gada pārskata parakstīšana
(5) Finanšu pārskatu un konsolidēto finanšu pārskatu </t>
        </r>
        <r>
          <rPr>
            <u/>
            <sz val="9"/>
            <color indexed="14"/>
            <rFont val="Tahoma"/>
            <family val="2"/>
            <charset val="186"/>
          </rPr>
          <t>paraksta</t>
        </r>
        <r>
          <rPr>
            <sz val="9"/>
            <color indexed="14"/>
            <rFont val="Tahoma"/>
            <family val="2"/>
            <charset val="186"/>
          </rPr>
          <t xml:space="preserve"> arī tā persona (</t>
        </r>
        <r>
          <rPr>
            <u/>
            <sz val="9"/>
            <color indexed="14"/>
            <rFont val="Tahoma"/>
            <family val="2"/>
            <charset val="186"/>
          </rPr>
          <t>grāmatvedis vai ārpakalpojuma grāmatvedis</t>
        </r>
        <r>
          <rPr>
            <sz val="9"/>
            <color indexed="14"/>
            <rFont val="Tahoma"/>
            <family val="2"/>
            <charset val="186"/>
          </rPr>
          <t xml:space="preserve">), kas ar sabiedrību ir noslēgusi rakstveida līgumu, kurā noteikti šīs personas pienākumi, tiesības un atbildība grāmatvedības kārtošanas jautājumos, un sagatavojusi minēto pārskatu, </t>
        </r>
        <r>
          <rPr>
            <u/>
            <sz val="9"/>
            <color indexed="14"/>
            <rFont val="Tahoma"/>
            <family val="2"/>
            <charset val="186"/>
          </rPr>
          <t>norādot vārdu, uzvārdu un pilnu amata nosaukumu vai sabiedrības nosaukumu vai komersanta firmu un amata nosaukumu</t>
        </r>
        <r>
          <rPr>
            <sz val="9"/>
            <color indexed="14"/>
            <rFont val="Tahoma"/>
            <family val="2"/>
            <charset val="186"/>
          </rPr>
          <t>. Sabiedrība, kurā ir grāmatvedības struktūrvienība un grāmatvedības darbinieki, var noteikt par grāmatvedības kārtošanu un gada pārskata sagatavošanu atbildīgo personu (piemēram, galveno grāmatvedi), kura paraksta finanšu pārskatu un konsolidēto finanšu pārskatu. Šādā gadījumā finanšu pārskatā un konsolidētajā finanšu pārskatā norāda šīs personas vārdu, uzvārdu un pilnu amata nosaukumu.</t>
        </r>
      </text>
    </comment>
    <comment ref="E19" authorId="0" shapeId="0" xr:uid="{00000000-0006-0000-0200-000008000000}">
      <text>
        <r>
          <rPr>
            <sz val="9"/>
            <color indexed="81"/>
            <rFont val="Tahoma"/>
            <family val="2"/>
            <charset val="186"/>
          </rPr>
          <t xml:space="preserve">
Ja datums rādās 2017.12.31, tad, lai nomainītu formātu jāiet 
Vadības panelis - Pulkstenis, valoda un valsts/reģions - Reģions - Mainīt datuma, laika vai skaitļu formātu - Formāti - Saīsinātais datums nomaina formātu uz dd.MM.gggg</t>
        </r>
      </text>
    </comment>
    <comment ref="G31" authorId="0" shapeId="0" xr:uid="{00000000-0006-0000-0200-000009000000}">
      <text>
        <r>
          <rPr>
            <sz val="9"/>
            <color indexed="81"/>
            <rFont val="Tahoma"/>
            <family val="2"/>
            <charset val="186"/>
          </rPr>
          <t xml:space="preserve">
</t>
        </r>
        <r>
          <rPr>
            <b/>
            <sz val="9"/>
            <color indexed="18"/>
            <rFont val="Tahoma"/>
            <family val="2"/>
          </rPr>
          <t>94.pants. Gada pārskata un konsolidētā gada pārskata noformēšana</t>
        </r>
        <r>
          <rPr>
            <sz val="9"/>
            <color indexed="18"/>
            <rFont val="Tahoma"/>
            <family val="2"/>
          </rPr>
          <t xml:space="preserve">
(1) ... Gada pārskatam piemērojama Dokumentu juridiskā spēka likumā noteiktā kārtība, bet, ja gada pārskatu sagatavo kā elektronisko dokumentu, tam piemērojams arī Elektronisko dokumentu likums.</t>
        </r>
        <r>
          <rPr>
            <sz val="9"/>
            <color indexed="81"/>
            <rFont val="Tahoma"/>
            <family val="2"/>
            <charset val="186"/>
          </rPr>
          <t xml:space="preserve">
</t>
        </r>
        <r>
          <rPr>
            <b/>
            <sz val="9"/>
            <color indexed="20"/>
            <rFont val="Tahoma"/>
            <family val="2"/>
            <charset val="186"/>
          </rPr>
          <t>LR likums "Dokumentu juridiskā spēka likums"</t>
        </r>
        <r>
          <rPr>
            <sz val="9"/>
            <color indexed="20"/>
            <rFont val="Tahoma"/>
            <family val="2"/>
            <charset val="186"/>
          </rPr>
          <t xml:space="preserve">
4.pants. 
(1) </t>
        </r>
        <r>
          <rPr>
            <u/>
            <sz val="9"/>
            <color indexed="20"/>
            <rFont val="Tahoma"/>
            <family val="2"/>
            <charset val="186"/>
          </rPr>
          <t>Lai dokumentam būtu juridisks spēks, tajā iekļauj šādus rekvizītus</t>
        </r>
        <r>
          <rPr>
            <sz val="9"/>
            <color indexed="20"/>
            <rFont val="Tahoma"/>
            <family val="2"/>
            <charset val="186"/>
          </rPr>
          <t xml:space="preserve">:
      1) dokumenta autoru nosaukums;
      2) dokumenta datums;
      3) paraksts (izņemot likumā paredzētus gadījumus).
(2) Tiesību aktos noteiktajos gadījumos organizācijas dokumentā, lai tam būtu juridisks spēks, </t>
        </r>
        <r>
          <rPr>
            <u/>
            <sz val="9"/>
            <color indexed="20"/>
            <rFont val="Tahoma"/>
            <family val="2"/>
            <charset val="186"/>
          </rPr>
          <t>papildus</t>
        </r>
        <r>
          <rPr>
            <sz val="9"/>
            <color indexed="20"/>
            <rFont val="Tahoma"/>
            <family val="2"/>
            <charset val="186"/>
          </rPr>
          <t xml:space="preserve"> šā panta pirmajā daļā </t>
        </r>
        <r>
          <rPr>
            <u/>
            <sz val="9"/>
            <color indexed="20"/>
            <rFont val="Tahoma"/>
            <family val="2"/>
            <charset val="186"/>
          </rPr>
          <t>minētajiem rekvizītiem iekļauj šādus rekvizītus</t>
        </r>
        <r>
          <rPr>
            <sz val="9"/>
            <color indexed="20"/>
            <rFont val="Tahoma"/>
            <family val="2"/>
            <charset val="186"/>
          </rPr>
          <t>:
      1) dokumenta izdošanas vietas nosaukums;
      2) zīmoga nospiedums;
      3) dokumenta apstiprinājuma uzraksts vai atzīme par dokumenta apstiprināšanu;
      4) dokumenta reģistrācijas numurs.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300-000001000000}">
      <text>
        <r>
          <rPr>
            <sz val="9"/>
            <color indexed="81"/>
            <rFont val="Tahoma"/>
            <family val="2"/>
            <charset val="186"/>
          </rPr>
          <t xml:space="preserve">
Aizpilda tikai ar zilu iekrāsotās šūnas.
Ja vienā gādā ir summa, bet otrā nav summas, tad, kur nav summas ieliek 0.
Ja pret konkrēto posteni abos gados nav summas, tad šo rindu paslēpj vai grupē (Dati - Grupēt), bet jāskatās lai numerācija ir pēc kārtas. 
Rindas nedzēst!</t>
        </r>
      </text>
    </comment>
    <comment ref="B10" authorId="0" shapeId="0" xr:uid="{00000000-0006-0000-0300-000002000000}">
      <text>
        <r>
          <rPr>
            <sz val="9"/>
            <color indexed="81"/>
            <rFont val="Tahoma"/>
            <family val="2"/>
            <charset val="186"/>
          </rPr>
          <t xml:space="preserve">
II posteņu grupas nosaukumā vārdus "ieguldījuma īpašumi un bioloģiskie aktīvi" izmanto tāda sabiedrība, kura, piemērojot GP un KGP likuma 13.panta piektās daļas 2.punktu, saskaņā ar </t>
        </r>
        <r>
          <rPr>
            <i/>
            <sz val="9"/>
            <color indexed="10"/>
            <rFont val="Tahoma"/>
            <family val="2"/>
            <charset val="186"/>
          </rPr>
          <t>SGS (starptautiskajiem grāmatvedības standartiem)</t>
        </r>
        <r>
          <rPr>
            <sz val="9"/>
            <color indexed="81"/>
            <rFont val="Tahoma"/>
            <family val="2"/>
            <charset val="186"/>
          </rPr>
          <t xml:space="preserve"> atzīst, novērtē un atspoguļo finanšu pārskatā attiecīgi ieguldījuma īpašumus un/vai bioloģiskos aktīvus.</t>
        </r>
      </text>
    </comment>
    <comment ref="B13" authorId="0" shapeId="0" xr:uid="{00000000-0006-0000-0300-000003000000}">
      <text>
        <r>
          <rPr>
            <sz val="9"/>
            <color indexed="81"/>
            <rFont val="Tahoma"/>
            <family val="2"/>
            <charset val="186"/>
          </rPr>
          <t xml:space="preserve">
Šo posteni izmanto tikai tāda sabiedrība, kura, piemērojot GP un KGP likuma 13.panta piektās daļas 2.punktu, saskaņā ar</t>
        </r>
        <r>
          <rPr>
            <i/>
            <sz val="9"/>
            <color indexed="10"/>
            <rFont val="Tahoma"/>
            <family val="2"/>
            <charset val="186"/>
          </rPr>
          <t xml:space="preserve"> SGS (starptautiskajiem grāmatvedības standartiem)</t>
        </r>
        <r>
          <rPr>
            <sz val="9"/>
            <color indexed="81"/>
            <rFont val="Tahoma"/>
            <family val="2"/>
            <charset val="186"/>
          </rPr>
          <t xml:space="preserve"> to atzīst, novērtē un atspoguļo finanšu pārskatā </t>
        </r>
      </text>
    </comment>
    <comment ref="A37" authorId="0" shapeId="0" xr:uid="{00000000-0006-0000-0300-000004000000}">
      <text>
        <r>
          <rPr>
            <sz val="9"/>
            <color indexed="81"/>
            <rFont val="Tahoma"/>
            <family val="2"/>
            <charset val="186"/>
          </rPr>
          <t xml:space="preserve">
Aizpildās automātiski, kad ir aizpildīts šīts Saturs</t>
        </r>
      </text>
    </comment>
    <comment ref="A41" authorId="0" shapeId="0" xr:uid="{00000000-0006-0000-0300-000005000000}">
      <text>
        <r>
          <rPr>
            <sz val="9"/>
            <color indexed="81"/>
            <rFont val="Tahoma"/>
            <family val="2"/>
            <charset val="186"/>
          </rPr>
          <t xml:space="preserve">
Gan parakstītāju vārdi un uzvārdi, gan datums aizpildas automātiski, kad aizpildīts šīts Info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400-000001000000}">
      <text>
        <r>
          <rPr>
            <sz val="9"/>
            <color indexed="81"/>
            <rFont val="Tahoma"/>
            <family val="2"/>
            <charset val="186"/>
          </rPr>
          <t xml:space="preserve">
Aizpilda tikai ar zilu iekrāsotās šūnas.
Ja vienā gādā ir summa, bet otrā nav summas, tad, kur nav summas ieliek 0.
Ja pret konkrēto posteni abos gados nav summas, tad šo rindu paslēpj vai grupē (Dati - Grupēt), bet jāskatās lai numerācija iet pēc kārtas.
Rindas nedzēst!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500-000001000000}">
      <text>
        <r>
          <rPr>
            <b/>
            <sz val="9"/>
            <color indexed="81"/>
            <rFont val="Tahoma"/>
            <family val="2"/>
            <charset val="186"/>
          </rPr>
          <t>AUDITA GRUPA:</t>
        </r>
        <r>
          <rPr>
            <sz val="9"/>
            <color indexed="81"/>
            <rFont val="Tahoma"/>
            <family val="2"/>
            <charset val="186"/>
          </rPr>
          <t xml:space="preserve">
Aizpilda tikai ar zilu iekrāsotās šūnas.
Ja ir izdevumi, tad liek klāt mīnus zīmi.
Ja vienā gādā ir summa, bet otrā nav summas, tad, kur nav summas ieliek 0.
Ja pret konkrēto posteni abos gados nav summas, tad šo rindu paslēpj vai grupē (Dati - Grupēt), bet jāskatās lai numerācija iet pēc kārtas.
Rindas nedzēst!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Linda_x0000__x0000_⣩悡_x0000_蠀_xD974_嶤狐፩_x0000__x0000__x0000__x0000_⣶悡_x0000_谀佄ጨ侬ጨ倔ጨ_x0000__x0000_⣳悡_x0000_蠀_x0006__x0000__x0008__x0000_ᨳ፟⣰悡_x0000_蠀_x0003__x0000__x0004__x0000_㧸፣艳ፋ⣽悡_x0000_蠀_x0003__x0000__x0004__x0000_㨠፣_x0003__x0000_⣺悡_x0000_蠀堬嶛猘፩ᅅ_x0000_芸ፋ⣇悡_x0000_蠀_x0001__x0000__x0001__x0000_니፪_x0003__x0000_⣄悡_x0000_蠀堬嶛猰፩ᅆ_x0000_茀ፋ⣁悡_x0000_蠀_x0001__x0000__x0001__x0000_ꉘ፪ᅃ_x0000_⣎悡_x0000_蠀_x0010__x0000__x0010__x0000_輠᎒荃ፋ⣋悡_x0000_蠀_x0001__x0000__x0001__x0000_댈፪䄃᎒⣈悡_x0000_蠀_x0001__x0000__x0001__x0000_댨፪ፃጣ⣕悡_x0000_蠀할ፑ栐᧶柸᧶ꆸጩ⣒悡_x0000_蠀_x001F__x0000_ _x0000__xD8B0_᧺∓_x0000_⣟悡_x0000_蠀_x0006__x0000__x0008__x0000_㋀፞⇃_x0000_⣜悡_x0000_蠀买ጶ氰᧶氘᧶氀᧶⣙悡_x0000_蠀_x0006__x0000__x0008__x0000_㍐፞⇃_x0000_⢦悡_x0000_蠀_x0007__x0000__x0008__x0000_⿰፞洣ᦶ⢣悡_x0000_蠀_x0001__x0000__x0001__x0000_ᕀጲ溃ᦶ⢠悡_x0000_蠀_x0006__x0000__x0008__x0000_⺈፞董ፋ⢭悡_x0000_蠀_x0012__x0000_ _x0000_Ұ፦淳ᦶ⢪悡_x0000_蠀_x0006__x0000__x0008__x0000_⽠፞∓_x0000_⢷悡_x0000_蠀_x0006__x0000__x0008__x0000_㏠፞⇃_x0000_⢴悡_x0000_蠀_x0005__x0000__x0008__x0000_㭸፞䄃፴⢱悡_x0000_蠀_x0006__x0000__x0008__x0000_㰈፞ăᨂ⢾悡_x0000_言_x000C_∁_x0000__x0000_Ƣ_x0000_ 嶎⢻悡_x0000_蠀ʬ_x0003_፡_x0001__x0000_긨፶⢸悡_x0000_踀_x0008_老_x0001__x0000__x0018__x0000_䄂᎑⢅悡_x0000_褀_x000D__x0000__x0000__x0000__x0000__x0000__x0000__x0000_⢂悡_x0000_蠀_x0001__x0000__x0002__x0000_훰ᎏ䄃ᨉ⢏悡_x0000_蠀_x0002__x0000__x0008__x0000_㳠፞∳_x0000_⢌悡_x0000_蠀_x0011__x0000_ _x0000_샸᧺_x0003__x0000_⢉悡_x0000_蠀맀፴ፃ뭀፴챘᧐⢖悡_x0000_蠀_x0006__x0000__x0008__x0000_㇨፞玓ᦶ⢓悡_x0000_蠀ᎏ_x0000__x0000__x0000__x0000__x0000__x0000_⢐悡_x0000_蠀_x0007__x0000_
_x0000_渰᧤⼣࡞⢝悡_x0000_蠀_x0007__x0000_
_x0000_溈᧤⇃_x0000_⢚悡_x0000_蠀_x0002__x0000__x0002__x0000_돈ᎏ鑃嶊⡧悡_x0000_蠀欐᧶䄂ᨉ䞘᧑䄂ᨉ⡤悡_x0000_蠀_x0011__x0000_ _x0000_᧺_x0003__x0000_⡡悡_x0000_蠀ꃸ嶛嶤ㅼ嶜鑀嶊⡮悡_x0000_蠀틠ፑ痐᧶疸᧶疠᧶⡫悡_x0000_蠀狀嶛嶎猐嶛嶎⡨悡_x0000_蠀_x0001__x0000__x0001__x0000_ᓠጲ∣_x0000_⡵悡_x0000_蠀_x0006__x0000__x0008__x0000_㝀፞_x0003__x0000_⡲悡_x0000_蠀_x0003__x0000__x0004__x0000_숰᧐⇣_x0000_⡿悡_x0000_蠀_x0001__x0000__x0001__x0000_矘᎒칳ᨳ⡼悡_x0000_蠀_x0006__x0000__x0008__x0000_㙨፞考᎐⡹悡_x0000_蠀_x0006__x0000__x0008__x0000_㉸፞⇓_x0000_⡆悡_x0000_蠀䢸᧑ᨈᨈ饐࡟⡃悡_x0000_蠀䨸᧑頨᧐鹨᧐ꏈ࡟⡀悡_x0000_耀ԛ_x0000_2_x0000_Ⳡ፩ă᎐⡍悡_x0000_蠀_x0001__x0000__x0001__x0000_൐ጲ⇣_x0000_⡊悡_x0000_蠀斸ጣ獸᧶獠᧶䄂ጣ⡗悡_x0000_蠀_x0006__x0000__x0008__x0000_㟐፞_x0003__x0000_⡔悡_x0000_蠀_x0001__x0000__x0001__x0000_ᆀጲăᎉ⡑悡_x0000_蠀_x0012__x0000_ _x0000_ᄐ፦矓ᦶ⡞悡_x0000_蠀ꃸ嶛嶤ㅼ嶜鑀嶊⡛悡_x0000_蠀丠ጶ皨᧶皐᧶癸᧶⡘悡_x0000_蠀_x0001__x0000__x0001__x0000_ᠰጲ_x0003__x0000_⠥悡_x0000_蠀_x000B__x0000__x0010__x0000_ᬀ᧌⇓_x0000_⠢悡_x0000_蠀_x0005__x0000__x0008__x0000_ᨳ䄃፞⠯悡_x0000_蠀_x0001__x0000__x0001__x0000_஀ጲ_x0003__x0000_⠬悡_x0000_蠀_x0001__x0000__x0001__x0000_ሰጲ_x0003__x0000_⠩悡_x0000_言_x000C_⎁_x0000__x0000_ _x0000_ ᦶ⠶悡_x0000_蠀޻嶖_x0000__x0000__x0000__x0000_⇢_x0000_⠳悡_x0000_蠀_x0001__x0000__x0001__x0000_ᐐጲ∣_x0000_⠰悡_x0000_蠀펀ፑ珘᧶珀᧶玨᧶⠽悡_x0000_蠀_x0006__x0000__x0008__x0000_㎘፞⇓_x0000_⠺悡_x0000_蠀혀ፑ枀᧶杨᧶_x0003__x0000_⠇悡_x0000_蠀_x0004__x0000__x0006__x0000_ᇘᧂăᎍ⠄悡_x0000_蠀䬀ጶ癠᧶癈᧶瘰᧶⠁悡_x0000_蠀_x0006__x0000__x0008__x0000_㗘፞嶎⠎悡_x0000_蠀_x0002__x0000__x0002__x0000_뛸ᎏ_x0003__x0000_⠋悡_x0000_蠀_x0001__x0000__x0002__x0000_癠ፒ痓ᦶ⠈悡_x0000_蠀_x0001__x0000__x0001__x0000_ ጲ⇓_x0000_⠕悡_x0000_蠀狀嶛嶎猐嶛嶎⠒悡_x0000_蠀䝀ጶ歘᧶歀᧶欨᧶⠟悡_x0000_蠀_x0006__x0000__x0014__x0000_፤熣ᦶ⠜悡_x0000_蠀_x0002__x0000__x0008__x0000_ᴘᨴ甃ᦶ⠙悡_x0000_蠀䭐ጶ眸᧶眠᧶眈᧶⯦悡_x0000_蠀_x0005__x0000__x0005__x0000_䣨᧑_x0003__x0000_⯣悡_x0000_蠀_x0001__x0000__x0001__x0000_ᦘ䄃ᨉ⯠悡_x0000_蠀_x0001__x0000__x0001__x0000_ᜰጲ_x0003_፸⯭悡_x0000_蠀_x0001__x0000__x0004__x0000_꒸࡟_x0003__x0000_⯪悡_x0000_蠀_x0007__x0000__x0014__x0000_፤璳ᦶ⯷悡_x0000_蠀_x0006__x0000__x0008__x0000_㌈፞琣ᦶ⯴悡_x0000_蠀_x0006__x0000__x0008__x0000_ㄐ፞∣_x0000_⯱悡_x0000_蠀䮠ጶ瘘᧶瘀᧶痨᧶⯾悡_x0000_蠀_x0006__x0000__x0008__x0000_㐨፞_x0003__x0000_⯻悡_x0000_蠀狀嶛嶎猐嶛嶎⯸悡_x0000_蠀ꃸ嶛嶤ㅼ嶜鑀嶊⯅悡_x0000_蠀_x0006__x0000__x0008__x0000_㡠፞켃ᨳ⯂悡_x0000_蠀렠፴熀᧶煨᧶煐᧶⯏悡_x0000_蠀䤠ጶ盰᧶盘᧶盀᧶⯌悡_x0000_蠀沸᧤疈᧶異᧶畘᧶_x0000__x0000__x0000__x0000__x0000__x0000__x0000__x0000_箳轳㾭ࡳ_xDEA8_᧗㰀፩
_x0000_타㸼狢_x0000_輀떼嶖_x0001__x0000_襀᧙_xDDF8_ᨭɄ_x0000_ߘ_x0000_ɖ_x0000_ߪ_x0000__x0010__x0000__x0010__x0000__x0001__x0000__x0001__x0000_0_x0000__x0000__x0000_㸴狢_x0000_輀떼嶖_x0001__x0000_襀᧙ᨭȎ_x0000_ߘ_x0000_Ƞ_x0000_ߪ_x0000__x0010__x0000__x0010__x0000__x0001__x0000__x0001__x0000__x000E__x0000__x0000__x0000_㹌狢_x0000_輀떼嶖_x0001__x0000_襀᧙_xDD18_ᨭȲ_x0000_ߘ_x0000_Ʉ_x0000_ߪ_x0000__x0010__x0000__x0010__x0000__x0001__x0000__x0001__x0000__x0000__x0000__x0000__x0000_㹄狢_x0000_輀떼嶖_x0001__x0000_襀᧙ᨭǼ_x0000_ߘ_x0000_Ȏ_x0000_ߪ_x0000__x0010__x0000__x0010__x0000__x0001__x0000__x0001__x0000__x0006__x0000__x0000__x0000_㹜狢_x0000_輀떼嶖_x0001__x0000_襀᧙ᨭǯ_x0000_ߘ_x0000_Ǽ_x0000_߰_x0000__x000B__x0000__x0016__x0000__x0001__x0000__x0001__x0000_힤嶤፟㹔狢ᆠ輀떼嶖_x0001__x0000_襀᧙সᨮ_x0000_ߘ_x0000_ǯ_x0000_ߪ_x0000_ś_x0000__x0010__x0000__x0001__x0000__x0001__x0000__x0000__x0000__x0000__x0000_㹬狢_x0000_輀떼嶖_x0001__x0000_襀᧙ᨭȠ_x0000_ߘ_x0000_Ȳ_x0000_ߪ_x0000__x0010__x0000__x0010__x0000__x0001__x0000__x0001__x0000_و_x0000_㱕嶥㹤狢㱔輀떼嶖_x0001__x0000_襀᧙ᨭʩ_x0000_ߘ_x0000_˵_x0000_ߪ_x0000_J_x0000__x0010__x0000__x0001__x0000__x0001__x0000__x0000__x0000_ᆠ耀㹼狢輀떼嶖_x0001__x0000_襀᧙ᨭɷ_x0000_ߘ_x0000_ʩ_x0000_ߪ_x0000_0_x0000__x0010__x0000__x0001__x0000__x0001__x0000__x0000__x0000__x0000__x0000_㹴狢_x0000_輀떼嶖_x0001__x0000_襀᧙ᨭɖ_x0000_ߘ_x0000_ɷ_x0000_ߪ_x0000__x001F__x0000__x0010__x0000__x0001__x0000__x0001__x0000__x0000__x0000_㱔嶥㺌狢㱔谀槨嶇8_x0000__x0017__x0000_ᎏ數ᎊ_x0000__x0000__x0000__x0000_ਐࡠ_x000B__x0000_6_x0000_@_x0000_빐ጮ赳჉ᆡР㺄狢蠀8_x0000_._x0000_Aktīvs!Drukas_apgabals_x0000__x0001_㺜狢_x0000_輀떼嶖_x0001__x0000_襀᧙רּᨭz_x0000_ߘ_x0000__x0000_߰_x0000__x0016__x0000__x0016__x0000__x0001__x0000__x0001__x0000__x0000__x0000__x0000__x0000_㺔狢㱔谀Palielināt f&amp;onta lielumu_x0000__x0000__x0000_㺬狢窖踀Samazināt fonta liel&amp;umu_x0000__x0000__x0000__x0000__x0000__x0000__x0000__x0000__x0000__x0000__x0000_㨀_x0000__x0000__x0000__x0000__x0000__x0000__x0000__x0000__x0000_㾀_x0000__x0000_箳轳㜭ࡳ쫠ஔ㰀፩
_x0000_타⫴悡_x0000_谀嫨嶛_x0000__x0000_ℨ᧒_x0000__x0000__x0000__x0000__x0000_Ѐ_x0000__x0000__xFFFF__xFFFF__xFFFF__xFFFF__xFFFF__xFFFF__x0000__x0000__x0000__x0000__x0000_ႀ_x0000__x0000__x0000__x0000_䄂ፎ⫻悡_x0000_蠀ȃ_x0000_ۀ஽ࡩ牨ࡣ풄+ᄐ፺_x0000__x0000__x0000__x0000__x0000__x0000__x0000__x0000__x0000__x0000_₀耀_x0000__x0000__xFFFF__xFFFF__xFFFF__xFFFF__x0001__x000F_⪂悡_x0000_谀ꕀ嵨᦭̠ፎ≈᧒ᎏ_x0001_Ё᧚_xFFFF__xFFFF__xFFFF__xFFFF__xFFFF__xFFFF__x0000__x0000__x0000__x0000__x0000_ႁ_x0000__x0000__x0000__x0000_䄂ፍ⪉悡_x0000_谀ꕀ嵨_x0000__x0000_Pፎ_x0000__x0000__x0000__x0000__x0001_Ё셐᧚_xFFFF__xFFFF__xFFFF__xFFFF__xFFFF__xFFFF__x0000__x0000__x0000__x0000__x0000__x0000__x0000__x0000__x0000__x0000__x0000_⪐悡_x0000_谀ꕀ嵨_x0000__x0000_｠ፍ_x0000__x0000__x0000__x0000__x0001_Ё鿘᧚_xFFFF__xFFFF__xFFFF__xFFFF__xFFFF__xFFFF__x0000__x0000__x0000__x0000__x0000_ࢁ_x0000__x0000__x0000__x0000_䄂ፎ⪧悡_x0000_谀ꕀ嵨_x0000__x0000_֠ፎ_x0000__x0000__x0000__x0000__x0001_Ё뷰᧚_xFFFF__xFFFF__xFFFF__xFFFF__xFFFF__xFFFF__x0000__x0000__x0000__x0000__x0000_ႁ_x0000__x0000__x0000__x0000_흂)⪮悡_x0000_</author>
    <author>Nelda</author>
  </authors>
  <commentList>
    <comment ref="A1" authorId="0" shapeId="0" xr:uid="{00000000-0006-0000-0600-000001000000}">
      <text>
        <r>
          <rPr>
            <b/>
            <sz val="9"/>
            <color indexed="81"/>
            <rFont val="Tahoma"/>
            <family val="2"/>
            <charset val="186"/>
          </rPr>
          <t>AUDIT:</t>
        </r>
        <r>
          <rPr>
            <sz val="9"/>
            <color indexed="81"/>
            <rFont val="Tahoma"/>
            <family val="2"/>
            <charset val="186"/>
          </rPr>
          <t xml:space="preserve">
Aizpilda tikai ar zilu iekrāsotās šūnas.
Ja ir izdevumi, tad liek klāt mīnus zīmi.
Ja nav summas, tad ieliek 0.
Ja rindas liekas - tās paslēpj vai grupē. Rindas nedzēst!
Bet jāskatās numerācija, lai iet pēc kārtas.</t>
        </r>
      </text>
    </comment>
    <comment ref="B9" authorId="1" shapeId="0" xr:uid="{00000000-0006-0000-0600-000002000000}">
      <text>
        <r>
          <rPr>
            <b/>
            <sz val="9"/>
            <color indexed="81"/>
            <rFont val="Tahoma"/>
            <family val="2"/>
          </rPr>
          <t>AUDIT:</t>
        </r>
        <r>
          <rPr>
            <sz val="9"/>
            <color indexed="81"/>
            <rFont val="Tahoma"/>
            <family val="2"/>
          </rPr>
          <t xml:space="preserve">
t.sk. izslēgto PL atlikusī vērtība</t>
        </r>
      </text>
    </comment>
    <comment ref="B14" authorId="1" shapeId="0" xr:uid="{00000000-0006-0000-0600-000003000000}">
      <text>
        <r>
          <rPr>
            <b/>
            <sz val="9"/>
            <color indexed="81"/>
            <rFont val="Tahoma"/>
            <family val="2"/>
          </rPr>
          <t>AUDIT:</t>
        </r>
        <r>
          <rPr>
            <sz val="9"/>
            <color indexed="81"/>
            <rFont val="Tahoma"/>
            <family val="2"/>
          </rPr>
          <t xml:space="preserve">
t.sk. koriģē par saņemto naudu no PL un nemateriālo ieg.pārdošanas (ko uzrādīs II.sadaļ</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Linda_x0000__x0000_⣩悡_x0000_蠀_xD974_嶤狐፩_x0000__x0000__x0000__x0000_⣶悡_x0000_谀佄ጨ侬ጨ倔ጨ_x0000__x0000_⣳悡_x0000_蠀_x0006__x0000__x0008__x0000_ᨳ፟⣰悡_x0000_蠀_x0003__x0000__x0004__x0000_㧸፣艳ፋ⣽悡_x0000_蠀_x0003__x0000__x0004__x0000_㨠፣_x0003__x0000_⣺悡_x0000_蠀堬嶛猘፩ᅅ_x0000_芸ፋ⣇悡_x0000_蠀_x0001__x0000__x0001__x0000_니፪_x0003__x0000_⣄悡_x0000_蠀堬嶛猰፩ᅆ_x0000_茀ፋ⣁悡_x0000_蠀_x0001__x0000__x0001__x0000_ꉘ፪ᅃ_x0000_⣎悡_x0000_蠀_x0010__x0000__x0010__x0000_輠᎒荃ፋ⣋悡_x0000_蠀_x0001__x0000__x0001__x0000_댈፪䄃᎒⣈悡_x0000_蠀_x0001__x0000__x0001__x0000_댨፪ፃጣ⣕悡_x0000_蠀할ፑ栐᧶柸᧶ꆸጩ⣒悡_x0000_蠀_x001F__x0000_ _x0000__xD8B0_᧺∓_x0000_⣟悡_x0000_蠀_x0006__x0000__x0008__x0000_㋀፞⇃_x0000_⣜悡_x0000_蠀买ጶ氰᧶氘᧶氀᧶⣙悡_x0000_蠀_x0006__x0000__x0008__x0000_㍐፞⇃_x0000_⢦悡_x0000_蠀_x0007__x0000__x0008__x0000_⿰፞洣ᦶ⢣悡_x0000_蠀_x0001__x0000__x0001__x0000_ᕀጲ溃ᦶ⢠悡_x0000_蠀_x0006__x0000__x0008__x0000_⺈፞董ፋ⢭悡_x0000_蠀_x0012__x0000_ _x0000_Ұ፦淳ᦶ⢪悡_x0000_蠀_x0006__x0000__x0008__x0000_⽠፞∓_x0000_⢷悡_x0000_蠀_x0006__x0000__x0008__x0000_㏠፞⇃_x0000_⢴悡_x0000_蠀_x0005__x0000__x0008__x0000_㭸፞䄃፴⢱悡_x0000_蠀_x0006__x0000__x0008__x0000_㰈፞ăᨂ⢾悡_x0000_言_x000C_∁_x0000__x0000_Ƣ_x0000_ 嶎⢻悡_x0000_蠀ʬ_x0003_፡_x0001__x0000_긨፶⢸悡_x0000_踀_x0008_老_x0001__x0000__x0018__x0000_䄂᎑⢅悡_x0000_褀_x000D__x0000__x0000__x0000__x0000__x0000__x0000__x0000_⢂悡_x0000_蠀_x0001__x0000__x0002__x0000_훰ᎏ䄃ᨉ⢏悡_x0000_蠀_x0002__x0000__x0008__x0000_㳠፞∳_x0000_⢌悡_x0000_蠀_x0011__x0000_ _x0000_샸᧺_x0003__x0000_⢉悡_x0000_蠀맀፴ፃ뭀፴챘᧐⢖悡_x0000_蠀_x0006__x0000__x0008__x0000_㇨፞玓ᦶ⢓悡_x0000_蠀ᎏ_x0000__x0000__x0000__x0000__x0000__x0000_⢐悡_x0000_蠀_x0007__x0000_
_x0000_渰᧤⼣࡞⢝悡_x0000_蠀_x0007__x0000_
_x0000_溈᧤⇃_x0000_⢚悡_x0000_蠀_x0002__x0000__x0002__x0000_돈ᎏ鑃嶊⡧悡_x0000_蠀欐᧶䄂ᨉ䞘᧑䄂ᨉ⡤悡_x0000_蠀_x0011__x0000_ _x0000_᧺_x0003__x0000_⡡悡_x0000_蠀ꃸ嶛嶤ㅼ嶜鑀嶊⡮悡_x0000_蠀틠ፑ痐᧶疸᧶疠᧶⡫悡_x0000_蠀狀嶛嶎猐嶛嶎⡨悡_x0000_蠀_x0001__x0000__x0001__x0000_ᓠጲ∣_x0000_⡵悡_x0000_蠀_x0006__x0000__x0008__x0000_㝀፞_x0003__x0000_⡲悡_x0000_蠀_x0003__x0000__x0004__x0000_숰᧐⇣_x0000_⡿悡_x0000_蠀_x0001__x0000__x0001__x0000_矘᎒칳ᨳ⡼悡_x0000_蠀_x0006__x0000__x0008__x0000_㙨፞考᎐⡹悡_x0000_蠀_x0006__x0000__x0008__x0000_㉸፞⇓_x0000_⡆悡_x0000_蠀䢸᧑ᨈᨈ饐࡟⡃悡_x0000_蠀䨸᧑頨᧐鹨᧐ꏈ࡟⡀悡_x0000_耀ԛ_x0000_2_x0000_Ⳡ፩ă᎐⡍悡_x0000_蠀_x0001__x0000__x0001__x0000_൐ጲ⇣_x0000_⡊悡_x0000_蠀斸ጣ獸᧶獠᧶䄂ጣ⡗悡_x0000_蠀_x0006__x0000__x0008__x0000_㟐፞_x0003__x0000_⡔悡_x0000_蠀_x0001__x0000__x0001__x0000_ᆀጲăᎉ⡑悡_x0000_蠀_x0012__x0000_ _x0000_ᄐ፦矓ᦶ⡞悡_x0000_蠀ꃸ嶛嶤ㅼ嶜鑀嶊⡛悡_x0000_蠀丠ጶ皨᧶皐᧶癸᧶⡘悡_x0000_蠀_x0001__x0000__x0001__x0000_ᠰጲ_x0003__x0000_⠥悡_x0000_蠀_x000B__x0000__x0010__x0000_ᬀ᧌⇓_x0000_⠢悡_x0000_蠀_x0005__x0000__x0008__x0000_ᨳ䄃፞⠯悡_x0000_蠀_x0001__x0000__x0001__x0000_஀ጲ_x0003__x0000_⠬悡_x0000_蠀_x0001__x0000__x0001__x0000_ሰጲ_x0003__x0000_⠩悡_x0000_言_x000C_⎁_x0000__x0000_ _x0000_ ᦶ⠶悡_x0000_蠀޻嶖_x0000__x0000__x0000__x0000_⇢_x0000_⠳悡_x0000_蠀_x0001__x0000__x0001__x0000_ᐐጲ∣_x0000_⠰悡_x0000_蠀펀ፑ珘᧶珀᧶玨᧶⠽悡_x0000_蠀_x0006__x0000__x0008__x0000_㎘፞⇓_x0000_⠺悡_x0000_蠀혀ፑ枀᧶杨᧶_x0003__x0000_⠇悡_x0000_蠀_x0004__x0000__x0006__x0000_ᇘᧂăᎍ⠄悡_x0000_蠀䬀ጶ癠᧶癈᧶瘰᧶⠁悡_x0000_蠀_x0006__x0000__x0008__x0000_㗘፞嶎⠎悡_x0000_蠀_x0002__x0000__x0002__x0000_뛸ᎏ_x0003__x0000_⠋悡_x0000_蠀_x0001__x0000__x0002__x0000_癠ፒ痓ᦶ⠈悡_x0000_蠀_x0001__x0000__x0001__x0000_ ጲ⇓_x0000_⠕悡_x0000_蠀狀嶛嶎猐嶛嶎⠒悡_x0000_蠀䝀ጶ歘᧶歀᧶欨᧶⠟悡_x0000_蠀_x0006__x0000__x0014__x0000_፤熣ᦶ⠜悡_x0000_蠀_x0002__x0000__x0008__x0000_ᴘᨴ甃ᦶ⠙悡_x0000_蠀䭐ጶ眸᧶眠᧶眈᧶⯦悡_x0000_蠀_x0005__x0000__x0005__x0000_䣨᧑_x0003__x0000_⯣悡_x0000_蠀_x0001__x0000__x0001__x0000_ᦘ䄃ᨉ⯠悡_x0000_蠀_x0001__x0000__x0001__x0000_ᜰጲ_x0003_፸⯭悡_x0000_蠀_x0001__x0000__x0004__x0000_꒸࡟_x0003__x0000_⯪悡_x0000_蠀_x0007__x0000__x0014__x0000_፤璳ᦶ⯷悡_x0000_蠀_x0006__x0000__x0008__x0000_㌈፞琣ᦶ⯴悡_x0000_蠀_x0006__x0000__x0008__x0000_ㄐ፞∣_x0000_⯱悡_x0000_蠀䮠ጶ瘘᧶瘀᧶痨᧶⯾悡_x0000_蠀_x0006__x0000__x0008__x0000_㐨፞_x0003__x0000_⯻悡_x0000_蠀狀嶛嶎猐嶛嶎⯸悡_x0000_蠀ꃸ嶛嶤ㅼ嶜鑀嶊⯅悡_x0000_蠀_x0006__x0000__x0008__x0000_㡠፞켃ᨳ⯂悡_x0000_蠀렠፴熀᧶煨᧶煐᧶⯏悡_x0000_蠀䤠ጶ盰᧶盘᧶盀᧶⯌悡_x0000_蠀沸᧤疈᧶異᧶畘᧶_x0000__x0000__x0000__x0000__x0000__x0000__x0000__x0000_箳轳㾭ࡳ_xDEA8_᧗㰀፩
_x0000_타㸼狢_x0000_輀떼嶖_x0001__x0000_襀᧙_xDDF8_ᨭɄ_x0000_ߘ_x0000_ɖ_x0000_ߪ_x0000__x0010__x0000__x0010__x0000__x0001__x0000__x0001__x0000_0_x0000__x0000__x0000_㸴狢_x0000_輀떼嶖_x0001__x0000_襀᧙ᨭȎ_x0000_ߘ_x0000_Ƞ_x0000_ߪ_x0000__x0010__x0000__x0010__x0000__x0001__x0000__x0001__x0000__x000E__x0000__x0000__x0000_㹌狢_x0000_輀떼嶖_x0001__x0000_襀᧙_xDD18_ᨭȲ_x0000_ߘ_x0000_Ʉ_x0000_ߪ_x0000__x0010__x0000__x0010__x0000__x0001__x0000__x0001__x0000__x0000__x0000__x0000__x0000_㹄狢_x0000_輀떼嶖_x0001__x0000_襀᧙ᨭǼ_x0000_ߘ_x0000_Ȏ_x0000_ߪ_x0000__x0010__x0000__x0010__x0000__x0001__x0000__x0001__x0000__x0006__x0000__x0000__x0000_㹜狢_x0000_輀떼嶖_x0001__x0000_襀᧙ᨭǯ_x0000_ߘ_x0000_Ǽ_x0000_߰_x0000__x000B__x0000__x0016__x0000__x0001__x0000__x0001__x0000_힤嶤፟㹔狢ᆠ輀떼嶖_x0001__x0000_襀᧙সᨮ_x0000_ߘ_x0000_ǯ_x0000_ߪ_x0000_ś_x0000__x0010__x0000__x0001__x0000__x0001__x0000__x0000__x0000__x0000__x0000_㹬狢_x0000_輀떼嶖_x0001__x0000_襀᧙ᨭȠ_x0000_ߘ_x0000_Ȳ_x0000_ߪ_x0000__x0010__x0000__x0010__x0000__x0001__x0000__x0001__x0000_و_x0000_㱕嶥㹤狢㱔輀떼嶖_x0001__x0000_襀᧙ᨭʩ_x0000_ߘ_x0000_˵_x0000_ߪ_x0000_J_x0000__x0010__x0000__x0001__x0000__x0001__x0000__x0000__x0000_ᆠ耀㹼狢輀떼嶖_x0001__x0000_襀᧙ᨭɷ_x0000_ߘ_x0000_ʩ_x0000_ߪ_x0000_0_x0000__x0010__x0000__x0001__x0000__x0001__x0000__x0000__x0000__x0000__x0000_㹴狢_x0000_輀떼嶖_x0001__x0000_襀᧙ᨭɖ_x0000_ߘ_x0000_ɷ_x0000_ߪ_x0000__x001F__x0000__x0010__x0000__x0001__x0000__x0001__x0000__x0000__x0000_㱔嶥㺌狢㱔谀槨嶇8_x0000__x0017__x0000_ᎏ數ᎊ_x0000__x0000__x0000__x0000_ਐࡠ_x000B__x0000_6_x0000_@_x0000_빐ጮ赳჉ᆡР㺄狢蠀8_x0000_._x0000_Aktīvs!Drukas_apgabals_x0000__x0001_㺜狢_x0000_輀떼嶖_x0001__x0000_襀᧙רּᨭz_x0000_ߘ_x0000__x0000_߰_x0000__x0016__x0000__x0016__x0000__x0001__x0000__x0001__x0000__x0000__x0000__x0000__x0000_㺔狢㱔谀Palielināt f&amp;onta lielumu_x0000__x0000__x0000_㺬狢窖踀Samazināt fonta liel&amp;umu_x0000__x0000__x0000__x0000__x0000__x0000__x0000__x0000__x0000__x0000__x0000_㨀_x0000__x0000__x0000__x0000__x0000__x0000__x0000__x0000__x0000_㾀_x0000__x0000_箳轳㜭ࡳ쫠ஔ㰀፩
_x0000_타⫴悡_x0000_谀嫨嶛_x0000__x0000_ℨ᧒_x0000__x0000__x0000__x0000__x0000_Ѐ_x0000__x0000__xFFFF__xFFFF__xFFFF__xFFFF__xFFFF__xFFFF__x0000__x0000__x0000__x0000__x0000_ႀ_x0000__x0000__x0000__x0000_䄂ፎ⫻悡_x0000_蠀ȃ_x0000_ۀ஽ࡩ牨ࡣ풄+ᄐ፺_x0000__x0000__x0000__x0000__x0000__x0000__x0000__x0000__x0000__x0000_₀耀_x0000__x0000__xFFFF__xFFFF__xFFFF__xFFFF__x0001__x000F_⪂悡_x0000_谀ꕀ嵨᦭̠ፎ≈᧒ᎏ_x0001_Ё᧚_xFFFF__xFFFF__xFFFF__xFFFF__xFFFF__xFFFF__x0000__x0000__x0000__x0000__x0000_ႁ_x0000__x0000__x0000__x0000_䄂ፍ⪉悡_x0000_谀ꕀ嵨_x0000__x0000_Pፎ_x0000__x0000__x0000__x0000__x0001_Ё셐᧚_xFFFF__xFFFF__xFFFF__xFFFF__xFFFF__xFFFF__x0000__x0000__x0000__x0000__x0000__x0000__x0000__x0000__x0000__x0000__x0000_⪐悡_x0000_谀ꕀ嵨_x0000__x0000_｠ፍ_x0000__x0000__x0000__x0000__x0001_Ё鿘᧚_xFFFF__xFFFF__xFFFF__xFFFF__xFFFF__xFFFF__x0000__x0000__x0000__x0000__x0000_ࢁ_x0000__x0000__x0000__x0000_䄂ፎ⪧悡_x0000_谀ꕀ嵨_x0000__x0000_֠ፎ_x0000__x0000__x0000__x0000__x0001_Ё뷰᧚_xFFFF__xFFFF__xFFFF__xFFFF__xFFFF__xFFFF__x0000__x0000__x0000__x0000__x0000_ႁ_x0000__x0000__x0000__x0000_흂)⪮悡_x0000_</author>
    <author>Linda</author>
  </authors>
  <commentList>
    <comment ref="A1" authorId="0" shapeId="0" xr:uid="{00000000-0006-0000-0700-000001000000}">
      <text>
        <r>
          <rPr>
            <b/>
            <sz val="9"/>
            <color indexed="81"/>
            <rFont val="Tahoma"/>
            <family val="2"/>
            <charset val="186"/>
          </rPr>
          <t>AUDIT</t>
        </r>
        <r>
          <rPr>
            <sz val="9"/>
            <color indexed="81"/>
            <rFont val="Tahoma"/>
            <family val="2"/>
            <charset val="186"/>
          </rPr>
          <t xml:space="preserve">
Aizpilda tikai ar zilu iekrāsotās šūnas.
Ja ir izdevumi (samazinājums), tad liek klāt mīnus zīmi.
Ja nav summas, tad liek 0.
Ja rindas liekas - tās paslēpj vai grupē. Rindas nedzēst!
Bet jāskatās numerācija, lai iet pēc kārtas.</t>
        </r>
      </text>
    </comment>
    <comment ref="H5" authorId="1" shapeId="0" xr:uid="{00000000-0006-0000-0700-000002000000}">
      <text>
        <r>
          <rPr>
            <b/>
            <sz val="9"/>
            <color indexed="14"/>
            <rFont val="Tahoma"/>
            <family val="2"/>
            <charset val="186"/>
          </rPr>
          <t>Gada pārskatu un konsolidēto gada pārskatu likums:</t>
        </r>
        <r>
          <rPr>
            <sz val="9"/>
            <color indexed="14"/>
            <rFont val="Tahoma"/>
            <family val="2"/>
            <charset val="186"/>
          </rPr>
          <t xml:space="preserve">
</t>
        </r>
        <r>
          <rPr>
            <u/>
            <sz val="9"/>
            <color indexed="14"/>
            <rFont val="Tahoma"/>
            <family val="2"/>
            <charset val="186"/>
          </rPr>
          <t>49.pants. Pašu kapitāla izmaiņu pārskata saturs</t>
        </r>
        <r>
          <rPr>
            <sz val="9"/>
            <color indexed="14"/>
            <rFont val="Tahoma"/>
            <family val="2"/>
            <charset val="186"/>
          </rPr>
          <t xml:space="preserve">
 (1) Pašu kapitāla izmaiņu pārskats ir finanšu pārskata sastāvdaļa, kurā sniedz datus par sabiedrības pašu kapitāla un tā sastāvdaļu apjoma izmaiņām noteiktu saimniecisko darījumu ietekmē pārskata gadā, kā arī par šā perioda peļņas vai zaudējumu kopsummu, tajā ietverot arī tieši pašu kapitālā ieskaitītās vai no tā norakstītās summas.
(2) Pašu kapitāla izmaiņu pārskatā par bilances iedaļu "Pašu kapitāls" kopumā un par katru tās posteni norāda:
      1) iepriekšējā pārskata gada bilancē norādītos skaitļus — bilances iedaļas "Pašu kapitāls" un katra šīs
          iedaļas posteņa atlikuma vērtību iepriekšējā gada bilances datumā (turpmāk — atlikumu vērtība);
      2) šīs daļas 1.punktā minētās atlikumu vērtības</t>
        </r>
        <r>
          <rPr>
            <u/>
            <sz val="9"/>
            <color indexed="14"/>
            <rFont val="Tahoma"/>
            <family val="2"/>
            <charset val="186"/>
          </rPr>
          <t xml:space="preserve"> labojumu</t>
        </r>
        <r>
          <rPr>
            <sz val="9"/>
            <color indexed="14"/>
            <rFont val="Tahoma"/>
            <family val="2"/>
            <charset val="186"/>
          </rPr>
          <t xml:space="preserve">, ja pārskata gadā tāds ir veikts saistībā ar 
          grāmatvedības </t>
        </r>
        <r>
          <rPr>
            <u/>
            <sz val="9"/>
            <color indexed="14"/>
            <rFont val="Tahoma"/>
            <family val="2"/>
            <charset val="186"/>
          </rPr>
          <t>politikas maiņu vai iepriekšējo gadu kļūdas labošanu</t>
        </r>
        <r>
          <rPr>
            <sz val="9"/>
            <color indexed="14"/>
            <rFont val="Tahoma"/>
            <family val="2"/>
            <charset val="186"/>
          </rPr>
          <t xml:space="preserve">;
      3) šīs daļas 1.punktā minētās atlikumu vērtības </t>
        </r>
        <r>
          <rPr>
            <b/>
            <sz val="9"/>
            <color indexed="14"/>
            <rFont val="Tahoma"/>
            <family val="2"/>
            <charset val="186"/>
          </rPr>
          <t>izmaiņas</t>
        </r>
        <r>
          <rPr>
            <sz val="9"/>
            <color indexed="14"/>
            <rFont val="Tahoma"/>
            <family val="2"/>
            <charset val="186"/>
          </rPr>
          <t xml:space="preserve"> pārskata gadā </t>
        </r>
        <r>
          <rPr>
            <b/>
            <sz val="9"/>
            <color indexed="14"/>
            <rFont val="Tahoma"/>
            <family val="2"/>
            <charset val="186"/>
          </rPr>
          <t>sadalījumā pa
          attiecīgajiem saimniecisko darījumu veidiem, faktiem vai notikumiem</t>
        </r>
        <r>
          <rPr>
            <sz val="9"/>
            <color indexed="14"/>
            <rFont val="Tahoma"/>
            <family val="2"/>
            <charset val="186"/>
          </rPr>
          <t xml:space="preserve">;
      4) pārskata gada bilancē norādītos skaitļus — bilances iedaļas "Pašu kapitāls" kopumā un katra tās 
          posteņa atlikumu vērtību bilances datumā.
</t>
        </r>
        <r>
          <rPr>
            <u/>
            <sz val="9"/>
            <color indexed="14"/>
            <rFont val="Tahoma"/>
            <family val="2"/>
            <charset val="186"/>
          </rPr>
          <t xml:space="preserve">
50.pants. Pašu kapitāla posteņu atlikumu vērtības izmaiņas</t>
        </r>
        <r>
          <rPr>
            <sz val="9"/>
            <color indexed="14"/>
            <rFont val="Tahoma"/>
            <family val="2"/>
            <charset val="186"/>
          </rPr>
          <t xml:space="preserve">
Pašu kapitāla posteņu atlikumu vērtības</t>
        </r>
        <r>
          <rPr>
            <b/>
            <sz val="9"/>
            <color indexed="14"/>
            <rFont val="Tahoma"/>
            <family val="2"/>
            <charset val="186"/>
          </rPr>
          <t xml:space="preserve"> izmaiņas var rasties no šādiem saimnieciskajiem darījumiem, faktiem vai notikumiem</t>
        </r>
        <r>
          <rPr>
            <sz val="9"/>
            <color indexed="14"/>
            <rFont val="Tahoma"/>
            <family val="2"/>
            <charset val="186"/>
          </rPr>
          <t>:
     1) papildu kapitāla iesaistīšana vai pamatkapitāla palielināšana vai samazināšana [akciju vai daļu kapitāla
        (pamatkapitāla) un akciju (daļu) emisijas uzcenojuma summas palielinājums vai samazinājums];
     2) pamatlīdzekļu pārvērtēšana (ilgtermiņa ieguldījumu pārvērtēšanas rezerves atlikuma palielinājums vai
         samazinājums);
     3) atsevišķu finanšu instrumentu vai finanšu aktīvu veidu patiesās vērtības izmaiņas, klasifikācijas maiņa,
         pārdošana, dzēšana vai atsavināšana citā veidā (finanšu instrumentu patiesās vērtības rezerves
         atlikuma palielinājums vai samazinājums);
     4) no iepriekšējo gadu peļņas izveidoto rezervju un cita veida rezervju (ja tādas ir) veidošana, 
         klasifikācijas maiņa vai likvidācija, rezervēs ieskaitīto summu atlikumu palielināšana, samazināšana vai 
         izlietošana;
     5) pārskata gada peļņas vai zaudējumu iekļaušana bilancē un iepriekšējo gadu nesadalītās peļņas 
         atlikuma summas izmaiņas, tajā skaitā izmaiņas saistībā ar peļņas sadali dividendēs, izlietojumu 
         iepriekšējo gadu zaudējumu segšanai, pamatkapitāla palielināšanai, rezervju veidošanai vai citiem 
         mērķiem.</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J3" authorId="0" shapeId="0" xr:uid="{00000000-0006-0000-0900-000001000000}">
      <text>
        <r>
          <rPr>
            <b/>
            <sz val="9"/>
            <color indexed="14"/>
            <rFont val="Tahoma"/>
            <family val="2"/>
            <charset val="186"/>
          </rPr>
          <t>Gada pārskatu un konsolidēto gada pārskatu likums:</t>
        </r>
        <r>
          <rPr>
            <sz val="9"/>
            <color indexed="14"/>
            <rFont val="Tahoma"/>
            <family val="2"/>
            <charset val="186"/>
          </rPr>
          <t xml:space="preserve">
52.pants. Finanšu pārskata pielikuma saturs visām sabiedrību kategorijām
(1) Visas sabiedrības neatkarīgi no tā, pie kuras sabiedrību kategorijas tās pieder, papildus citai šajā likumā noteiktajai informācijai finanšu pārskata pielikumā sniedz vismaz šādu informāciju:
7) attiecībā uz katru ilgtermiņa ieguldījumu posteni norāda šādas ziņas:
a) iegādes izmaksas vai ražošanas pašizmaksa vai — attiecīgā gadījumā — </t>
        </r>
        <r>
          <rPr>
            <b/>
            <sz val="9"/>
            <color indexed="14"/>
            <rFont val="Tahoma"/>
            <family val="2"/>
          </rPr>
          <t>patiesā vērtība vai pārvērtēšan</t>
        </r>
        <r>
          <rPr>
            <sz val="9"/>
            <color indexed="14"/>
            <rFont val="Tahoma"/>
            <family val="2"/>
            <charset val="186"/>
          </rPr>
          <t xml:space="preserve">ā </t>
        </r>
        <r>
          <rPr>
            <b/>
            <sz val="9"/>
            <color indexed="14"/>
            <rFont val="Tahoma"/>
            <family val="2"/>
          </rPr>
          <t xml:space="preserve">noteiktā vērtība pārskata </t>
        </r>
        <r>
          <rPr>
            <b/>
            <u/>
            <sz val="9"/>
            <color indexed="14"/>
            <rFont val="Tahoma"/>
            <family val="2"/>
          </rPr>
          <t>gada sākumā un beigās</t>
        </r>
        <r>
          <rPr>
            <sz val="9"/>
            <color indexed="14"/>
            <rFont val="Tahoma"/>
            <family val="2"/>
            <charset val="186"/>
          </rPr>
          <t xml:space="preserve">,
b) vērtības palielinājumi, ieskaitot uzlabojumus pārskata gadā,
c) atsavināšana vai likvidācija pārskata gadā,
d) jebkura pārvietošana uz citu posteni pārskata gadā,
e) no ilgtermiņa ieguldījumu objekta iegādes vai pieņemšanas ekspluatācijā dienas aprēķināto vērtības samazinājuma korekciju </t>
        </r>
        <r>
          <rPr>
            <b/>
            <u/>
            <sz val="9"/>
            <color indexed="14"/>
            <rFont val="Tahoma"/>
            <family val="2"/>
          </rPr>
          <t>kopsumma</t>
        </r>
        <r>
          <rPr>
            <sz val="9"/>
            <color indexed="14"/>
            <rFont val="Tahoma"/>
            <family val="2"/>
            <charset val="186"/>
          </rPr>
          <t xml:space="preserve"> (turpmāk — uzkrātās vērtības samazinājuma korekcijas) pārskata gada sākumā un beigās,
f) pārskata gadā aprēķinātās vērtības samazinājuma korekcijas,
g) uzkrāto vērtības samazinājuma korekciju kopsummas izmaiņas saistībā ar ilgtermiņa ieguldījumu objektu atsavināšanu, likvidāciju vai pārvietošanu uz citu posteni pārskata gadā,
h) pārskata gadā ilgtermiņa ieguldījumu objektu ražošanas pašizmaksā iekļauto aizņēmumu procentu summa;
</t>
        </r>
        <r>
          <rPr>
            <b/>
            <sz val="9"/>
            <color indexed="14"/>
            <rFont val="Tahoma"/>
            <family val="2"/>
            <charset val="186"/>
          </rPr>
          <t xml:space="preserve">
</t>
        </r>
        <r>
          <rPr>
            <b/>
            <sz val="9"/>
            <color indexed="52"/>
            <rFont val="Tahoma"/>
            <family val="2"/>
            <charset val="186"/>
          </rPr>
          <t>22.12.2015 MK not.Nr.775:</t>
        </r>
        <r>
          <rPr>
            <sz val="9"/>
            <color indexed="52"/>
            <rFont val="Tahoma"/>
            <family val="2"/>
            <charset val="186"/>
          </rPr>
          <t xml:space="preserve">
104. Sabiedrība, piemērojot likuma 52. panta pirmās daļas 7. punkta prasības, finanšu pārskata pielikumā sniedz minētajā likuma normā noteikto informāciju par katru pamatlīdzekļu posteni.</t>
        </r>
      </text>
    </comment>
  </commentList>
</comments>
</file>

<file path=xl/sharedStrings.xml><?xml version="1.0" encoding="utf-8"?>
<sst xmlns="http://schemas.openxmlformats.org/spreadsheetml/2006/main" count="293" uniqueCount="206">
  <si>
    <t>Sabiedrības nosaukums</t>
  </si>
  <si>
    <t>Juridiskā adrese</t>
  </si>
  <si>
    <t>Valde</t>
  </si>
  <si>
    <t>Pārskata periods</t>
  </si>
  <si>
    <t>Revidents</t>
  </si>
  <si>
    <t>SATURS</t>
  </si>
  <si>
    <t>Pārskata</t>
  </si>
  <si>
    <t>Valūta</t>
  </si>
  <si>
    <t>Datums</t>
  </si>
  <si>
    <t>Vieta</t>
  </si>
  <si>
    <t>Gads</t>
  </si>
  <si>
    <t>no</t>
  </si>
  <si>
    <t>līdz</t>
  </si>
  <si>
    <t>Lpp.</t>
  </si>
  <si>
    <t>Vadības ziņojums</t>
  </si>
  <si>
    <t>Finanšu pārskats</t>
  </si>
  <si>
    <t>Bilance</t>
  </si>
  <si>
    <t>BILANCE</t>
  </si>
  <si>
    <t>AKTĪVS</t>
  </si>
  <si>
    <t>ILGTERMIŅA IEGULDĪJUMI</t>
  </si>
  <si>
    <t>Nemateriālie ieguldījumi kopā</t>
  </si>
  <si>
    <t>Koncesijas, patenti, licences, preču zīmes un tamlīdzīgas tiesības</t>
  </si>
  <si>
    <t>Pārējie pamatlīdzekļi un inventārs</t>
  </si>
  <si>
    <t>APGROZĀMIE LĪDZEKĻI</t>
  </si>
  <si>
    <t>Izejvielas, pamatmateriāli un palīgmateriāli</t>
  </si>
  <si>
    <t>Krājumi kopā</t>
  </si>
  <si>
    <t>Pircēju un pasūtītāju parādi</t>
  </si>
  <si>
    <t>Citi debitori</t>
  </si>
  <si>
    <t>Nākamo periodu izmaksas</t>
  </si>
  <si>
    <t>Debitori kopā</t>
  </si>
  <si>
    <t>ILGTERMIŅA IEGULDĪJUMI KOPĀ</t>
  </si>
  <si>
    <t>APGROZĀMIE LĪDZEKĻI KOPĀ</t>
  </si>
  <si>
    <t>AKTĪVS KOPĀ</t>
  </si>
  <si>
    <t>PASĪVS</t>
  </si>
  <si>
    <t>PASĪVS KOPĀ</t>
  </si>
  <si>
    <t>PAŠU KAPITĀLS</t>
  </si>
  <si>
    <t>Akciju vai daļu kapitāls (pamatkapitāls)</t>
  </si>
  <si>
    <t>PAŠU KAPITĀLS KOPĀ</t>
  </si>
  <si>
    <t>Parādi piegādātājiem un darbuzņēmējiem</t>
  </si>
  <si>
    <t>Nodokļi un valsts sociālās apdrošināšanas obligātās iemaksas</t>
  </si>
  <si>
    <t>Pārējie kreditori</t>
  </si>
  <si>
    <t>Nākamo periodu ieņēmumi</t>
  </si>
  <si>
    <t>Uzkrātās saistības</t>
  </si>
  <si>
    <t>PEĻŅAS VAI ZAUDĒJUMU APRĒĶINS</t>
  </si>
  <si>
    <t>Peļņas vai zaudējumu aprēķins</t>
  </si>
  <si>
    <t>Bruto peļņa vai zaudējumi</t>
  </si>
  <si>
    <t>Pārdošanas izmaksas</t>
  </si>
  <si>
    <t>Administrācijas izmaksas</t>
  </si>
  <si>
    <t>Pārējie saimnieciskās darbības ieņēmumi</t>
  </si>
  <si>
    <t>Pārējās saimnieciskās darbības izmaksas</t>
  </si>
  <si>
    <t>Uzņēmumu ienākuma nodoklis par pārskata gadu</t>
  </si>
  <si>
    <t>Pārskata gada peļņa vai zaudējumi</t>
  </si>
  <si>
    <t>Krājumi</t>
  </si>
  <si>
    <t>Nemateriālie ieguldījumi</t>
  </si>
  <si>
    <t>Debitori</t>
  </si>
  <si>
    <t>Nauda</t>
  </si>
  <si>
    <t>Sabiedrības vārdā finanšu pārskatus apstiprina:</t>
  </si>
  <si>
    <t>I</t>
  </si>
  <si>
    <t>II</t>
  </si>
  <si>
    <t>III</t>
  </si>
  <si>
    <t>IV</t>
  </si>
  <si>
    <t>Finanšu pārskata pielikums</t>
  </si>
  <si>
    <t xml:space="preserve">Gada pārskatu un konsolidēto </t>
  </si>
  <si>
    <t>VISPĀRĪGĀ INFORMĀCIJA PAR SABIEDRĪBU</t>
  </si>
  <si>
    <t>Vispārīgā informācija par sabiedrību</t>
  </si>
  <si>
    <t>Sabiedrības veids</t>
  </si>
  <si>
    <t>gada pārskatu likums</t>
  </si>
  <si>
    <t>94.panta 2.daļa 1.punkts</t>
  </si>
  <si>
    <t>94.panta 2.daļa 4.punkts</t>
  </si>
  <si>
    <t>(klasificēts pēc izdevumu funkcijas)</t>
  </si>
  <si>
    <t>a)</t>
  </si>
  <si>
    <t>Pārdotās produkcijas ražošanas pašizmaksa, pārdoto preču vai sniegto pakalpojumu iegādes izmaksas</t>
  </si>
  <si>
    <t>b)</t>
  </si>
  <si>
    <t>no citiem pamatdarbības veidiem</t>
  </si>
  <si>
    <t>Neto apgrozījums:</t>
  </si>
  <si>
    <t>Peļņa vai zaudējumi pirms uzņēmumu ienākuma nodokļa</t>
  </si>
  <si>
    <t>Peļņa vai zaudējumi pēc uzņēmumu ienākuma nodokļa aprēķināšanas</t>
  </si>
  <si>
    <t>Nekustamie īpašumi:</t>
  </si>
  <si>
    <t>Tehnoloģiskās iekārtas un ierīces</t>
  </si>
  <si>
    <t>Avansa maksājumi par krājumiem</t>
  </si>
  <si>
    <t>ILGTERMIŅA KREDITORI</t>
  </si>
  <si>
    <t>ILGTERMIŅA KREDITORI KOPĀ</t>
  </si>
  <si>
    <t>ĪSTERMIŅA KREDITORI</t>
  </si>
  <si>
    <t>ĪSTERMIŅA KREDITORI KOPĀ</t>
  </si>
  <si>
    <t>Iepriekšējo gadu nesadalītā peļņa vai nesegtie zaudējumi</t>
  </si>
  <si>
    <t>95.panta 5.daļa</t>
  </si>
  <si>
    <t>EUR</t>
  </si>
  <si>
    <t>xxxx, xxxx novads</t>
  </si>
  <si>
    <t>Papildus sniegtā informācija</t>
  </si>
  <si>
    <t>Skaidrojums par bilances posteņiem - Aktīvs</t>
  </si>
  <si>
    <t>Skaidrojums par ilgtermiņa ieguldījuma posteņiem</t>
  </si>
  <si>
    <t>52.panta 1daļa 7.punkts</t>
  </si>
  <si>
    <t>Atsavināšana vai likvidācija pārskata gadā</t>
  </si>
  <si>
    <t>16.pants 5.daļa</t>
  </si>
  <si>
    <t>Kreditori</t>
  </si>
  <si>
    <t>2.1.</t>
  </si>
  <si>
    <t>3.1.</t>
  </si>
  <si>
    <t>52.panta 1daļa 5.punkts</t>
  </si>
  <si>
    <t>Summa</t>
  </si>
  <si>
    <t>Reģistrācijas numurs</t>
  </si>
  <si>
    <t xml:space="preserve">Grāmatvedis </t>
  </si>
  <si>
    <t>zemesgabali, ēkas un inženierbūves</t>
  </si>
  <si>
    <t>Skaidrojums par bilances posteņiem - Pasīvs</t>
  </si>
  <si>
    <t xml:space="preserve">   pārskata gada sākumā</t>
  </si>
  <si>
    <t xml:space="preserve">   pārskata gada beigās</t>
  </si>
  <si>
    <t>Rindas kods VID EDS</t>
  </si>
  <si>
    <t>SIA</t>
  </si>
  <si>
    <t>Saīsināti</t>
  </si>
  <si>
    <t>Sabiedrība ar ierobežotu atbildību</t>
  </si>
  <si>
    <t>2018.gada xx.datums</t>
  </si>
  <si>
    <t>Bilances vērtība:</t>
  </si>
  <si>
    <r>
      <rPr>
        <sz val="12"/>
        <color rgb="FF00B0F0"/>
        <rFont val="Times New Roman"/>
        <family val="1"/>
        <charset val="186"/>
      </rPr>
      <t>Sākotnējā vērtība -</t>
    </r>
    <r>
      <rPr>
        <sz val="12"/>
        <color theme="1"/>
        <rFont val="Times New Roman"/>
        <family val="1"/>
        <charset val="186"/>
      </rPr>
      <t xml:space="preserve"> iegādes izmaksas vai ražošanas pašizmaksa:</t>
    </r>
  </si>
  <si>
    <r>
      <t xml:space="preserve">Vērtības palielinājumi </t>
    </r>
    <r>
      <rPr>
        <sz val="11"/>
        <color rgb="FF00B0F0"/>
        <rFont val="Times New Roman"/>
        <family val="1"/>
        <charset val="186"/>
      </rPr>
      <t>(t.sk.iegāde un pārvietošana no cita bilances posteņa)</t>
    </r>
    <r>
      <rPr>
        <sz val="11"/>
        <rFont val="Times New Roman"/>
        <family val="1"/>
        <charset val="186"/>
      </rPr>
      <t xml:space="preserve">, ieskaitot uzlabojumus </t>
    </r>
    <r>
      <rPr>
        <sz val="11"/>
        <color rgb="FF00B0F0"/>
        <rFont val="Times New Roman"/>
        <family val="1"/>
        <charset val="186"/>
      </rPr>
      <t>pārskata gadā</t>
    </r>
  </si>
  <si>
    <r>
      <t xml:space="preserve">Pārvietošana uz citu bilances posteni </t>
    </r>
    <r>
      <rPr>
        <sz val="11"/>
        <color rgb="FF00B0F0"/>
        <rFont val="Times New Roman"/>
        <family val="1"/>
        <charset val="186"/>
      </rPr>
      <t>pārskata gadā</t>
    </r>
  </si>
  <si>
    <r>
      <t>Uzkrātās vērtības samazinājuma</t>
    </r>
    <r>
      <rPr>
        <sz val="11"/>
        <color rgb="FFFF0000"/>
        <rFont val="Times New Roman"/>
        <family val="1"/>
      </rPr>
      <t xml:space="preserve"> </t>
    </r>
    <r>
      <rPr>
        <sz val="11"/>
        <color rgb="FF00B0F0"/>
        <rFont val="Times New Roman"/>
        <family val="1"/>
        <charset val="186"/>
      </rPr>
      <t>(nolietojuma)</t>
    </r>
    <r>
      <rPr>
        <sz val="11"/>
        <rFont val="Times New Roman"/>
        <family val="1"/>
        <charset val="186"/>
      </rPr>
      <t xml:space="preserve"> korekcijas: </t>
    </r>
  </si>
  <si>
    <r>
      <t>Pārskata gadā aprēķinātās vērtības samazinājuma</t>
    </r>
    <r>
      <rPr>
        <sz val="11"/>
        <color rgb="FFFF0000"/>
        <rFont val="Times New Roman"/>
        <family val="1"/>
        <charset val="186"/>
      </rPr>
      <t xml:space="preserve"> </t>
    </r>
    <r>
      <rPr>
        <sz val="11"/>
        <color rgb="FF00B0F0"/>
        <rFont val="Times New Roman"/>
        <family val="1"/>
        <charset val="186"/>
      </rPr>
      <t xml:space="preserve">(t.sk. nolietojuma) </t>
    </r>
    <r>
      <rPr>
        <sz val="11"/>
        <color theme="1"/>
        <rFont val="Times New Roman"/>
        <family val="1"/>
        <charset val="186"/>
      </rPr>
      <t xml:space="preserve">korekcijas </t>
    </r>
  </si>
  <si>
    <r>
      <t xml:space="preserve">Uzkrāto vērtības samazinājuma korekciju kopsummas izmaiņas saistībā ar objekta atsavināšanu, likvidāciju vai pārvietošanu uz citu posteni </t>
    </r>
    <r>
      <rPr>
        <sz val="11"/>
        <color rgb="FF00B0F0"/>
        <rFont val="Times New Roman"/>
        <family val="1"/>
        <charset val="186"/>
      </rPr>
      <t>pārskata gadā</t>
    </r>
  </si>
  <si>
    <r>
      <t xml:space="preserve">Pārskata gada sākumā, </t>
    </r>
    <r>
      <rPr>
        <sz val="11"/>
        <color rgb="FF00B0F0"/>
        <rFont val="Times New Roman"/>
        <family val="1"/>
      </rPr>
      <t>EUR</t>
    </r>
  </si>
  <si>
    <r>
      <t xml:space="preserve">Pārskata gada beigās, </t>
    </r>
    <r>
      <rPr>
        <sz val="11"/>
        <color rgb="FF00B0F0"/>
        <rFont val="Times New Roman"/>
        <family val="1"/>
      </rPr>
      <t>EUR</t>
    </r>
  </si>
  <si>
    <r>
      <t xml:space="preserve">Izmaiņas, </t>
    </r>
    <r>
      <rPr>
        <sz val="11"/>
        <color rgb="FF00B0F0"/>
        <rFont val="Times New Roman"/>
        <family val="1"/>
      </rPr>
      <t>EUR</t>
    </r>
  </si>
  <si>
    <t>SIA "AUDIKONSULS"</t>
  </si>
  <si>
    <t>LZRA licence Nr.149</t>
  </si>
  <si>
    <t>LZRA sertifikāts Nr.177</t>
  </si>
  <si>
    <t>Zvērināta revidente Svetlana Ņefjodova</t>
  </si>
  <si>
    <t>Juridiskā adrese: D.Brantkalna iela 3-102, Rīga, LV-1082</t>
  </si>
  <si>
    <t xml:space="preserve">Daugavpils </t>
  </si>
  <si>
    <t>Neatkarīgu revidentu ziņojums</t>
  </si>
  <si>
    <t>Reģ.nr. 50003930971</t>
  </si>
  <si>
    <t>1.</t>
  </si>
  <si>
    <t>2.</t>
  </si>
  <si>
    <t>3.</t>
  </si>
  <si>
    <t>4.</t>
  </si>
  <si>
    <t>5.</t>
  </si>
  <si>
    <t>6.</t>
  </si>
  <si>
    <t>8.</t>
  </si>
  <si>
    <t>9.</t>
  </si>
  <si>
    <t>10.</t>
  </si>
  <si>
    <t>vērtība</t>
  </si>
  <si>
    <t>Informācija par akcijām vai daļām</t>
  </si>
  <si>
    <t>Akciju vai daļu veds</t>
  </si>
  <si>
    <t>Daļu skaits</t>
  </si>
  <si>
    <t xml:space="preserve">Nomināla </t>
  </si>
  <si>
    <t>Uzskaites vērtība uz:</t>
  </si>
  <si>
    <t>31.12.2017.</t>
  </si>
  <si>
    <t xml:space="preserve"> 31.12.2018.</t>
  </si>
  <si>
    <t>Dalibnieku ieguldījumi</t>
  </si>
  <si>
    <t>Tādu nav</t>
  </si>
  <si>
    <t>2.1.1. Nemateriālie ieguldījumi</t>
  </si>
  <si>
    <t>2.1.2. Pamatlīdzekļi</t>
  </si>
  <si>
    <t>3.3.</t>
  </si>
  <si>
    <t>3.3.6. Paskaidrojums, ja kādas saistības attiecas uz vairākiem bilances shēmas posteņiem</t>
  </si>
  <si>
    <t>Naudas un tās ekvivalentu atlikums pārskata gada beigās</t>
  </si>
  <si>
    <t>VII</t>
  </si>
  <si>
    <t>Naudas un tās ekvivalentu atlikums pārskata gada sākumā</t>
  </si>
  <si>
    <t>VI</t>
  </si>
  <si>
    <t>Pārskata gada neto naudas plūsma</t>
  </si>
  <si>
    <t>V</t>
  </si>
  <si>
    <t>Ārvalstu valūtu kursu svārstību rezultāts</t>
  </si>
  <si>
    <t>Finansēšanas darbības neto naudas plūsma</t>
  </si>
  <si>
    <t>Izmaksātās dividendes</t>
  </si>
  <si>
    <t>Finansēšanas darbības naudas plūsma</t>
  </si>
  <si>
    <t>Ieguldīšanas darbības neto naudas plūsma</t>
  </si>
  <si>
    <t>Ieņēmumi no pamatlīdzekļu un nemateriālo ieguldījumu pārdošanas</t>
  </si>
  <si>
    <t>Pamatlīdzekļu un nemateriālo ieguldījumu iegāde</t>
  </si>
  <si>
    <t>Ieguldīšanas darbības naudas plūsma</t>
  </si>
  <si>
    <t>Pamatdarbības neto naudas plūsma</t>
  </si>
  <si>
    <t>Izdevumi uzņēmumu ienākuma nodokļa maksājumiem</t>
  </si>
  <si>
    <t>Bruto pamatdarbības naudas plūsma</t>
  </si>
  <si>
    <t>c) piegādātājiem, darbuzņēmējiem un pārējiem kreditoriem maksājamo parādu atlikumu pieaugums vai samazinājums</t>
  </si>
  <si>
    <t>b) krājumu atlikumu pieaugums vai samazinājums</t>
  </si>
  <si>
    <t>a) debitoru parādu atlikumu pieaugums vai samazinājums</t>
  </si>
  <si>
    <t>Korekcijas:</t>
  </si>
  <si>
    <t>Peļņa vai zaudējumi pirms apgrozāmo līdzekļu un īstermiņa kreditoru atlikumu izmaiņu ietekmes korekcijām</t>
  </si>
  <si>
    <t>a) pamatlīdzekļu vērtības samazinājuma korekcijas</t>
  </si>
  <si>
    <t>Pamatdarbības naudas plūsma</t>
  </si>
  <si>
    <t>(netieša metode)</t>
  </si>
  <si>
    <t>NAUDAS PLŪSMAS PĀRSKATS</t>
  </si>
  <si>
    <t>Pārskata gada bilancē norādītā summa perioda beigās</t>
  </si>
  <si>
    <t>Iepriekšējā gada bilancē norādītā summa</t>
  </si>
  <si>
    <t>Pašu kapitāls</t>
  </si>
  <si>
    <t>Nav EDS, bet ir likuma prasība</t>
  </si>
  <si>
    <t xml:space="preserve">   b) peļņas sadale dividendēs </t>
  </si>
  <si>
    <t xml:space="preserve">   a)  pārskata gada peļņas vai zaudējumu iekļaušana bilancē</t>
  </si>
  <si>
    <t>Nesadalītās peļņas palielinājums/samazinājums, t.sk.</t>
  </si>
  <si>
    <t>Nesadalītā peļņa</t>
  </si>
  <si>
    <t>49.pants un 50 pants</t>
  </si>
  <si>
    <t>PAŠU KAPITĀLA IZMAIŅU PĀRSKATS</t>
  </si>
  <si>
    <t>SIA "Atkritumu apsaimniekošanas Dienvidlatgales starppašvaldību organizācija"</t>
  </si>
  <si>
    <t>VRN 41503029988</t>
  </si>
  <si>
    <t>"Atkritumu apsaimniekošanas Dienvidlatgales starppašvaldību organizācija" AADSO</t>
  </si>
  <si>
    <t>Ģimnāzijas iela 28-2, Daugavpils, LV-5401</t>
  </si>
  <si>
    <t>41503029988</t>
  </si>
  <si>
    <t>Aivars Pudāns - valdes loceklis</t>
  </si>
  <si>
    <t xml:space="preserve">ar tiesībām pārstāvēt sabiedrību atsevišķi </t>
  </si>
  <si>
    <t>Irēna Alihimoviča</t>
  </si>
  <si>
    <t>Pamatlīdzekļi</t>
  </si>
  <si>
    <t>izgāztuves rekultivācijas</t>
  </si>
  <si>
    <r>
      <t>Pamatlīdzekļi</t>
    </r>
    <r>
      <rPr>
        <b/>
        <sz val="11"/>
        <color rgb="FFFF0000"/>
        <rFont val="Times New Roman"/>
        <family val="1"/>
        <charset val="186"/>
      </rPr>
      <t xml:space="preserve"> </t>
    </r>
    <r>
      <rPr>
        <b/>
        <sz val="11"/>
        <color theme="1"/>
        <rFont val="Times New Roman"/>
        <family val="1"/>
        <charset val="186"/>
      </rPr>
      <t xml:space="preserve"> kopā:</t>
    </r>
  </si>
  <si>
    <t>b) pamatlīdzekļu izslēgšanas rezultāts</t>
  </si>
  <si>
    <t>c) ilgtermiņa un īstermiņa finanšu ieguldījumu vērtības samazinājuma korekcijas</t>
  </si>
  <si>
    <t>Aivars Pudāns</t>
  </si>
  <si>
    <t xml:space="preserve">3.3.1. Nākamo periodu ieņēmumi,  kuru samaksas termiņš ir ilgāks par 5 gadiem </t>
  </si>
  <si>
    <t>Naudas plūsmas pārskats</t>
  </si>
  <si>
    <t>Pašu kapitāla izmaiņu pārskats</t>
  </si>
  <si>
    <t>Saņemtās subsīdijas, dotācijas, dāvinājumi vai ziedojumi</t>
  </si>
  <si>
    <t>2021.gada pārskats I cet.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</si>
</sst>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numFmt numFmtId="165" formatCode="_(* #,##0_);_(* \(#,##0\);_(* &quot;0&quot;_);_(@_)"/>
    <numFmt numFmtId="166" formatCode="0.0."/>
  </numFmts>
  <fonts count="57" x14ac:knownFonts="1">
    <font>
      <sz val="11"/>
      <color theme="1"/>
      <name val="Calibri"/>
      <family val="2"/>
      <charset val="186"/>
      <scheme val="minor"/>
    </font>
    <font>
      <sz val="11"/>
      <color theme="1"/>
      <name val="Times New Roman"/>
      <family val="1"/>
      <charset val="186"/>
    </font>
    <font>
      <sz val="10"/>
      <color theme="1"/>
      <name val="Times New Roman"/>
      <family val="1"/>
      <charset val="186"/>
    </font>
    <font>
      <sz val="12"/>
      <color theme="1"/>
      <name val="Times New Roman"/>
      <family val="1"/>
      <charset val="186"/>
    </font>
    <font>
      <sz val="14"/>
      <color theme="1"/>
      <name val="Times New Roman"/>
      <family val="1"/>
      <charset val="186"/>
    </font>
    <font>
      <b/>
      <sz val="11"/>
      <color theme="1"/>
      <name val="Times New Roman"/>
      <family val="1"/>
      <charset val="186"/>
    </font>
    <font>
      <b/>
      <sz val="10"/>
      <color theme="1"/>
      <name val="Times New Roman"/>
      <family val="1"/>
      <charset val="186"/>
    </font>
    <font>
      <b/>
      <sz val="22"/>
      <color theme="1"/>
      <name val="Times New Roman"/>
      <family val="1"/>
      <charset val="186"/>
    </font>
    <font>
      <b/>
      <sz val="12"/>
      <color theme="1"/>
      <name val="Times New Roman"/>
      <family val="1"/>
      <charset val="186"/>
    </font>
    <font>
      <sz val="9"/>
      <color indexed="81"/>
      <name val="Tahoma"/>
      <family val="2"/>
      <charset val="186"/>
    </font>
    <font>
      <b/>
      <sz val="9"/>
      <color indexed="81"/>
      <name val="Tahoma"/>
      <family val="2"/>
      <charset val="186"/>
    </font>
    <font>
      <i/>
      <sz val="9"/>
      <name val="Times New Roman"/>
      <family val="1"/>
      <charset val="186"/>
    </font>
    <font>
      <b/>
      <u/>
      <sz val="12"/>
      <color theme="1"/>
      <name val="Times New Roman"/>
      <family val="1"/>
      <charset val="186"/>
    </font>
    <font>
      <sz val="12"/>
      <color rgb="FFFF0000"/>
      <name val="Times New Roman"/>
      <family val="1"/>
      <charset val="186"/>
    </font>
    <font>
      <i/>
      <sz val="10"/>
      <color theme="1"/>
      <name val="Times New Roman"/>
      <family val="1"/>
      <charset val="186"/>
    </font>
    <font>
      <i/>
      <sz val="11"/>
      <color theme="1"/>
      <name val="Times New Roman"/>
      <family val="1"/>
      <charset val="186"/>
    </font>
    <font>
      <sz val="11"/>
      <color rgb="FFFF0000"/>
      <name val="Times New Roman"/>
      <family val="1"/>
      <charset val="186"/>
    </font>
    <font>
      <u/>
      <sz val="9"/>
      <color indexed="81"/>
      <name val="Tahoma"/>
      <family val="2"/>
      <charset val="186"/>
    </font>
    <font>
      <b/>
      <sz val="13"/>
      <color theme="1"/>
      <name val="Times New Roman"/>
      <family val="1"/>
      <charset val="186"/>
    </font>
    <font>
      <b/>
      <i/>
      <sz val="11"/>
      <color theme="1"/>
      <name val="Times New Roman"/>
      <family val="1"/>
      <charset val="186"/>
    </font>
    <font>
      <sz val="9"/>
      <color indexed="14"/>
      <name val="Tahoma"/>
      <family val="2"/>
      <charset val="186"/>
    </font>
    <font>
      <u/>
      <sz val="9"/>
      <color indexed="14"/>
      <name val="Tahoma"/>
      <family val="2"/>
      <charset val="186"/>
    </font>
    <font>
      <b/>
      <sz val="9"/>
      <color indexed="14"/>
      <name val="Tahoma"/>
      <family val="2"/>
      <charset val="186"/>
    </font>
    <font>
      <b/>
      <sz val="9"/>
      <color indexed="52"/>
      <name val="Tahoma"/>
      <family val="2"/>
      <charset val="186"/>
    </font>
    <font>
      <sz val="9"/>
      <color indexed="52"/>
      <name val="Tahoma"/>
      <family val="2"/>
      <charset val="186"/>
    </font>
    <font>
      <sz val="11"/>
      <name val="Times New Roman"/>
      <family val="1"/>
      <charset val="186"/>
    </font>
    <font>
      <sz val="11"/>
      <color rgb="FFFF0000"/>
      <name val="Times New Roman"/>
      <family val="1"/>
    </font>
    <font>
      <sz val="12"/>
      <name val="Times New Roman"/>
      <family val="1"/>
      <charset val="186"/>
    </font>
    <font>
      <b/>
      <sz val="11"/>
      <name val="Times New Roman"/>
      <family val="1"/>
      <charset val="186"/>
    </font>
    <font>
      <b/>
      <u/>
      <sz val="12"/>
      <name val="Times New Roman"/>
      <family val="1"/>
      <charset val="186"/>
    </font>
    <font>
      <sz val="9"/>
      <color indexed="81"/>
      <name val="Tahoma"/>
      <family val="2"/>
    </font>
    <font>
      <b/>
      <sz val="9"/>
      <color indexed="81"/>
      <name val="Tahoma"/>
      <family val="2"/>
    </font>
    <font>
      <i/>
      <sz val="12"/>
      <color theme="1"/>
      <name val="Times New Roman"/>
      <family val="1"/>
    </font>
    <font>
      <i/>
      <sz val="9"/>
      <color indexed="10"/>
      <name val="Tahoma"/>
      <family val="2"/>
      <charset val="186"/>
    </font>
    <font>
      <sz val="11"/>
      <color rgb="FF00B0F0"/>
      <name val="Times New Roman"/>
      <family val="1"/>
      <charset val="186"/>
    </font>
    <font>
      <u/>
      <sz val="9"/>
      <color indexed="14"/>
      <name val="Tahoma"/>
      <family val="2"/>
    </font>
    <font>
      <b/>
      <sz val="9"/>
      <color indexed="14"/>
      <name val="Tahoma"/>
      <family val="2"/>
    </font>
    <font>
      <b/>
      <u/>
      <sz val="9"/>
      <color indexed="14"/>
      <name val="Tahoma"/>
      <family val="2"/>
    </font>
    <font>
      <sz val="10.5"/>
      <name val="Times New Roman"/>
      <family val="1"/>
      <charset val="186"/>
    </font>
    <font>
      <sz val="10"/>
      <name val="Times New Roman"/>
      <family val="1"/>
      <charset val="186"/>
    </font>
    <font>
      <i/>
      <sz val="9"/>
      <color indexed="81"/>
      <name val="Tahoma"/>
      <family val="2"/>
      <charset val="186"/>
    </font>
    <font>
      <b/>
      <sz val="11"/>
      <color rgb="FFFF0000"/>
      <name val="Times New Roman"/>
      <family val="1"/>
      <charset val="186"/>
    </font>
    <font>
      <b/>
      <u/>
      <sz val="9"/>
      <color indexed="81"/>
      <name val="Tahoma"/>
      <family val="2"/>
      <charset val="186"/>
    </font>
    <font>
      <sz val="12"/>
      <color rgb="FF00B0F0"/>
      <name val="Times New Roman"/>
      <family val="1"/>
      <charset val="186"/>
    </font>
    <font>
      <b/>
      <sz val="9"/>
      <color indexed="20"/>
      <name val="Tahoma"/>
      <family val="2"/>
      <charset val="186"/>
    </font>
    <font>
      <sz val="9"/>
      <color indexed="20"/>
      <name val="Tahoma"/>
      <family val="2"/>
      <charset val="186"/>
    </font>
    <font>
      <u/>
      <sz val="9"/>
      <color indexed="20"/>
      <name val="Tahoma"/>
      <family val="2"/>
      <charset val="186"/>
    </font>
    <font>
      <b/>
      <sz val="9"/>
      <color indexed="18"/>
      <name val="Tahoma"/>
      <family val="2"/>
    </font>
    <font>
      <sz val="9"/>
      <color indexed="18"/>
      <name val="Tahoma"/>
      <family val="2"/>
    </font>
    <font>
      <b/>
      <sz val="9"/>
      <color indexed="12"/>
      <name val="Tahoma"/>
      <family val="2"/>
    </font>
    <font>
      <sz val="9"/>
      <color indexed="12"/>
      <name val="Tahoma"/>
      <family val="2"/>
    </font>
    <font>
      <sz val="11"/>
      <color rgb="FF00B0F0"/>
      <name val="Times New Roman"/>
      <family val="1"/>
    </font>
    <font>
      <b/>
      <sz val="12"/>
      <name val="Times New Roman"/>
      <family val="1"/>
      <charset val="186"/>
    </font>
    <font>
      <b/>
      <sz val="20"/>
      <color theme="1"/>
      <name val="Times New Roman"/>
      <family val="1"/>
      <charset val="186"/>
    </font>
    <font>
      <i/>
      <sz val="10"/>
      <color rgb="FFC00000"/>
      <name val="Times New Roman"/>
      <family val="1"/>
    </font>
    <font>
      <i/>
      <sz val="10"/>
      <name val="Times New Roman"/>
      <family val="1"/>
      <charset val="186"/>
    </font>
    <font>
      <sz val="11"/>
      <color indexed="8"/>
      <name val="Times New Roman"/>
      <family val="1"/>
      <charset val="186"/>
    </font>
  </fonts>
  <fills count="3">
    <fill>
      <patternFill patternType="none"/>
    </fill>
    <fill>
      <patternFill patternType="gray125"/>
    </fill>
    <fill>
      <patternFill patternType="solid">
        <fgColor rgb="FFCCFFFF"/>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style="double">
        <color indexed="64"/>
      </top>
      <bottom style="double">
        <color indexed="64"/>
      </bottom>
      <diagonal/>
    </border>
    <border>
      <left/>
      <right/>
      <top style="medium">
        <color indexed="64"/>
      </top>
      <bottom style="medium">
        <color indexed="64"/>
      </bottom>
      <diagonal/>
    </border>
    <border>
      <left/>
      <right/>
      <top style="thin">
        <color indexed="64"/>
      </top>
      <bottom/>
      <diagonal/>
    </border>
    <border>
      <left/>
      <right/>
      <top style="hair">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20">
    <xf numFmtId="0" fontId="0" fillId="0" borderId="0" xfId="0"/>
    <xf numFmtId="0" fontId="1" fillId="0" borderId="0" xfId="0" applyFont="1" applyAlignment="1">
      <alignment vertical="center"/>
    </xf>
    <xf numFmtId="49" fontId="1" fillId="0" borderId="0" xfId="0" applyNumberFormat="1" applyFont="1" applyAlignment="1">
      <alignment vertical="center"/>
    </xf>
    <xf numFmtId="14" fontId="1" fillId="0" borderId="0" xfId="0" applyNumberFormat="1" applyFont="1" applyAlignment="1">
      <alignment horizontal="left" vertical="center"/>
    </xf>
    <xf numFmtId="0" fontId="3" fillId="0" borderId="0" xfId="0" applyFont="1" applyAlignment="1">
      <alignment vertical="center"/>
    </xf>
    <xf numFmtId="0" fontId="8" fillId="0" borderId="0" xfId="0" applyFont="1" applyAlignment="1">
      <alignment horizontal="center" vertical="center"/>
    </xf>
    <xf numFmtId="0" fontId="8"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3" fillId="2" borderId="0" xfId="0" applyFont="1" applyFill="1" applyAlignment="1">
      <alignment vertical="center"/>
    </xf>
    <xf numFmtId="0" fontId="3" fillId="0" borderId="1" xfId="0" applyFont="1" applyBorder="1" applyAlignment="1">
      <alignment vertical="center"/>
    </xf>
    <xf numFmtId="0" fontId="3" fillId="0" borderId="1" xfId="0" applyFont="1" applyBorder="1" applyAlignment="1">
      <alignment horizontal="left" vertical="center"/>
    </xf>
    <xf numFmtId="14" fontId="3" fillId="0" borderId="0" xfId="0" applyNumberFormat="1" applyFont="1" applyAlignment="1">
      <alignment vertical="center"/>
    </xf>
    <xf numFmtId="14" fontId="3" fillId="0" borderId="0" xfId="0" applyNumberFormat="1" applyFont="1" applyAlignment="1">
      <alignment horizontal="center" vertical="center"/>
    </xf>
    <xf numFmtId="14" fontId="3" fillId="2" borderId="0" xfId="0" applyNumberFormat="1" applyFont="1" applyFill="1" applyAlignment="1">
      <alignment horizontal="center" vertical="center"/>
    </xf>
    <xf numFmtId="0" fontId="3" fillId="0" borderId="0" xfId="0" applyFont="1" applyAlignment="1">
      <alignment horizontal="right" vertical="center"/>
    </xf>
    <xf numFmtId="0" fontId="2" fillId="0" borderId="0" xfId="0" applyFont="1" applyAlignment="1">
      <alignment vertical="center"/>
    </xf>
    <xf numFmtId="0" fontId="6" fillId="0" borderId="0" xfId="0" applyFont="1" applyAlignment="1">
      <alignment horizontal="center" vertical="center"/>
    </xf>
    <xf numFmtId="0" fontId="5" fillId="0" borderId="0" xfId="0" applyFont="1" applyAlignment="1">
      <alignment vertical="center"/>
    </xf>
    <xf numFmtId="0" fontId="12" fillId="0" borderId="0" xfId="0" applyFont="1" applyAlignment="1">
      <alignment vertical="center"/>
    </xf>
    <xf numFmtId="0" fontId="13" fillId="0" borderId="0" xfId="0" applyFont="1" applyAlignment="1">
      <alignment horizontal="left" vertical="center"/>
    </xf>
    <xf numFmtId="0" fontId="13" fillId="0" borderId="0" xfId="0" applyFont="1" applyAlignment="1">
      <alignment horizontal="right" vertical="center"/>
    </xf>
    <xf numFmtId="14" fontId="8" fillId="0" borderId="0" xfId="0" applyNumberFormat="1" applyFont="1" applyAlignment="1">
      <alignment horizontal="right" vertical="center"/>
    </xf>
    <xf numFmtId="0" fontId="8" fillId="0" borderId="0" xfId="0" applyFont="1" applyAlignment="1">
      <alignment horizontal="right" vertical="center"/>
    </xf>
    <xf numFmtId="0" fontId="5" fillId="0" borderId="0" xfId="0" applyFont="1" applyAlignment="1">
      <alignment horizontal="right" vertical="center"/>
    </xf>
    <xf numFmtId="165" fontId="1" fillId="2" borderId="0" xfId="0" applyNumberFormat="1" applyFont="1" applyFill="1" applyAlignment="1">
      <alignment vertical="center"/>
    </xf>
    <xf numFmtId="165" fontId="1" fillId="0" borderId="0" xfId="0" applyNumberFormat="1" applyFont="1" applyAlignment="1">
      <alignment vertical="center"/>
    </xf>
    <xf numFmtId="165" fontId="5" fillId="0" borderId="0" xfId="0" applyNumberFormat="1" applyFont="1" applyAlignment="1">
      <alignment vertical="center"/>
    </xf>
    <xf numFmtId="165" fontId="3" fillId="0" borderId="0" xfId="0" applyNumberFormat="1" applyFont="1" applyAlignment="1">
      <alignment vertical="center"/>
    </xf>
    <xf numFmtId="165" fontId="8" fillId="0" borderId="2" xfId="0" applyNumberFormat="1" applyFont="1" applyBorder="1" applyAlignment="1">
      <alignment vertical="center"/>
    </xf>
    <xf numFmtId="165" fontId="5" fillId="0" borderId="4" xfId="0" applyNumberFormat="1" applyFont="1" applyBorder="1" applyAlignment="1">
      <alignment vertical="center"/>
    </xf>
    <xf numFmtId="165" fontId="8" fillId="0" borderId="3" xfId="0" applyNumberFormat="1" applyFont="1" applyBorder="1" applyAlignment="1">
      <alignment vertical="center"/>
    </xf>
    <xf numFmtId="165" fontId="5" fillId="2" borderId="0" xfId="0" applyNumberFormat="1" applyFont="1" applyFill="1" applyAlignment="1">
      <alignment vertical="center"/>
    </xf>
    <xf numFmtId="0" fontId="3" fillId="2" borderId="0" xfId="0" applyFont="1" applyFill="1" applyAlignment="1">
      <alignment horizontal="left" vertical="center"/>
    </xf>
    <xf numFmtId="164" fontId="1" fillId="0" borderId="0" xfId="0" applyNumberFormat="1" applyFont="1" applyAlignment="1">
      <alignment vertical="center"/>
    </xf>
    <xf numFmtId="164" fontId="5" fillId="0" borderId="0" xfId="0" applyNumberFormat="1" applyFont="1" applyAlignment="1">
      <alignment vertical="center"/>
    </xf>
    <xf numFmtId="164" fontId="14" fillId="0" borderId="0" xfId="0" applyNumberFormat="1" applyFont="1" applyAlignment="1">
      <alignment horizontal="right" vertical="center"/>
    </xf>
    <xf numFmtId="165" fontId="5" fillId="0" borderId="5" xfId="0" applyNumberFormat="1" applyFont="1" applyBorder="1" applyAlignment="1">
      <alignment vertical="center"/>
    </xf>
    <xf numFmtId="164" fontId="8" fillId="0" borderId="0" xfId="0" applyNumberFormat="1" applyFont="1" applyAlignment="1">
      <alignment vertical="center"/>
    </xf>
    <xf numFmtId="164" fontId="1" fillId="0" borderId="0" xfId="0" applyNumberFormat="1" applyFont="1" applyAlignment="1">
      <alignment horizontal="right" vertical="center"/>
    </xf>
    <xf numFmtId="165" fontId="14" fillId="2" borderId="0" xfId="0" applyNumberFormat="1" applyFont="1" applyFill="1" applyAlignment="1">
      <alignment vertical="center"/>
    </xf>
    <xf numFmtId="0" fontId="12" fillId="0" borderId="0" xfId="0" applyFont="1" applyAlignment="1">
      <alignment horizontal="left" vertical="center"/>
    </xf>
    <xf numFmtId="166" fontId="5" fillId="0" borderId="0" xfId="0" applyNumberFormat="1" applyFont="1" applyAlignment="1">
      <alignment vertical="top"/>
    </xf>
    <xf numFmtId="0" fontId="5" fillId="0" borderId="0" xfId="0" applyFont="1" applyAlignment="1">
      <alignment horizontal="left" vertical="top"/>
    </xf>
    <xf numFmtId="0" fontId="19" fillId="0" borderId="0" xfId="0" applyFont="1" applyAlignment="1">
      <alignment horizontal="left" vertical="top"/>
    </xf>
    <xf numFmtId="164" fontId="12" fillId="0" borderId="0" xfId="0" applyNumberFormat="1" applyFont="1" applyAlignment="1">
      <alignment horizontal="center" vertical="center"/>
    </xf>
    <xf numFmtId="0" fontId="3" fillId="0" borderId="0" xfId="0" applyFont="1" applyAlignment="1">
      <alignment vertical="center" wrapText="1"/>
    </xf>
    <xf numFmtId="0" fontId="27" fillId="0" borderId="0" xfId="0" applyFont="1" applyAlignment="1">
      <alignment vertical="center"/>
    </xf>
    <xf numFmtId="0" fontId="29" fillId="0" borderId="0" xfId="0" applyFont="1" applyAlignment="1">
      <alignment horizontal="left" vertical="center"/>
    </xf>
    <xf numFmtId="0" fontId="32" fillId="0" borderId="0" xfId="0" applyFont="1" applyAlignment="1">
      <alignment vertical="center"/>
    </xf>
    <xf numFmtId="0" fontId="11" fillId="0" borderId="6" xfId="0" applyFont="1" applyBorder="1" applyAlignment="1" applyProtection="1">
      <alignment horizontal="center"/>
      <protection locked="0" hidden="1"/>
    </xf>
    <xf numFmtId="0" fontId="11" fillId="0" borderId="0" xfId="0" applyFont="1" applyProtection="1">
      <protection locked="0" hidden="1"/>
    </xf>
    <xf numFmtId="0" fontId="11" fillId="0" borderId="0" xfId="0" applyFont="1" applyAlignment="1" applyProtection="1">
      <alignment horizontal="center"/>
      <protection locked="0" hidden="1"/>
    </xf>
    <xf numFmtId="0" fontId="2" fillId="0" borderId="0" xfId="0" applyFont="1" applyAlignment="1">
      <alignment horizontal="center" vertical="center" wrapText="1"/>
    </xf>
    <xf numFmtId="3" fontId="1" fillId="2" borderId="0" xfId="0" applyNumberFormat="1" applyFont="1" applyFill="1" applyAlignment="1">
      <alignment vertical="center" wrapText="1"/>
    </xf>
    <xf numFmtId="0" fontId="25" fillId="0" borderId="0" xfId="0" applyFont="1" applyAlignment="1">
      <alignment vertical="center"/>
    </xf>
    <xf numFmtId="0" fontId="38" fillId="0" borderId="0" xfId="0" applyFont="1" applyAlignment="1">
      <alignment horizontal="left" vertical="center"/>
    </xf>
    <xf numFmtId="0" fontId="1" fillId="0" borderId="0" xfId="0" applyFont="1" applyAlignment="1">
      <alignment horizontal="left" vertical="center"/>
    </xf>
    <xf numFmtId="0" fontId="6" fillId="0" borderId="0" xfId="0" applyFont="1" applyAlignment="1">
      <alignment horizontal="center" vertical="center" wrapText="1"/>
    </xf>
    <xf numFmtId="0" fontId="3" fillId="0" borderId="5" xfId="0" applyFont="1" applyBorder="1" applyAlignment="1">
      <alignment vertical="center"/>
    </xf>
    <xf numFmtId="0" fontId="25" fillId="0" borderId="0" xfId="0" applyFont="1" applyAlignment="1">
      <alignment horizontal="left" vertical="center"/>
    </xf>
    <xf numFmtId="0" fontId="15" fillId="0" borderId="0" xfId="0" applyFont="1" applyAlignment="1">
      <alignment horizontal="left" vertical="top"/>
    </xf>
    <xf numFmtId="0" fontId="52" fillId="0" borderId="0" xfId="0" applyFont="1" applyAlignment="1">
      <alignment horizontal="left" vertical="center"/>
    </xf>
    <xf numFmtId="0" fontId="28" fillId="0" borderId="0" xfId="0" applyFont="1" applyAlignment="1">
      <alignment vertical="center"/>
    </xf>
    <xf numFmtId="0" fontId="52" fillId="0" borderId="0" xfId="0" applyFont="1" applyAlignment="1">
      <alignment horizontal="left" vertical="center" wrapText="1"/>
    </xf>
    <xf numFmtId="0" fontId="28" fillId="0" borderId="0" xfId="0" applyFont="1" applyAlignment="1">
      <alignment horizontal="left" vertical="top" wrapText="1"/>
    </xf>
    <xf numFmtId="0" fontId="39" fillId="0" borderId="0" xfId="0" applyFont="1" applyAlignment="1">
      <alignment vertical="center"/>
    </xf>
    <xf numFmtId="164" fontId="8" fillId="0" borderId="0" xfId="0" applyNumberFormat="1" applyFont="1" applyAlignment="1">
      <alignment horizontal="center" vertical="center"/>
    </xf>
    <xf numFmtId="0" fontId="27" fillId="0" borderId="11" xfId="0" applyFont="1" applyBorder="1" applyAlignment="1">
      <alignment horizontal="left" vertical="center"/>
    </xf>
    <xf numFmtId="0" fontId="8" fillId="0" borderId="12" xfId="0" applyFont="1" applyBorder="1" applyAlignment="1">
      <alignment horizontal="center" vertical="center"/>
    </xf>
    <xf numFmtId="164" fontId="8" fillId="0" borderId="7" xfId="0" applyNumberFormat="1" applyFont="1" applyBorder="1" applyAlignment="1">
      <alignment horizontal="center" vertical="center"/>
    </xf>
    <xf numFmtId="164" fontId="8" fillId="0" borderId="10" xfId="0" applyNumberFormat="1" applyFont="1" applyBorder="1" applyAlignment="1">
      <alignment horizontal="center" vertical="center"/>
    </xf>
    <xf numFmtId="164" fontId="8" fillId="0" borderId="16" xfId="0" applyNumberFormat="1" applyFont="1" applyBorder="1" applyAlignment="1">
      <alignment horizontal="center" vertical="center"/>
    </xf>
    <xf numFmtId="0" fontId="8" fillId="0" borderId="17"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3" xfId="0" applyFont="1" applyBorder="1" applyAlignment="1">
      <alignment horizontal="center" vertical="center"/>
    </xf>
    <xf numFmtId="0" fontId="5" fillId="0" borderId="0" xfId="0" applyFont="1" applyAlignment="1">
      <alignment horizontal="left"/>
    </xf>
    <xf numFmtId="0" fontId="5" fillId="0" borderId="0" xfId="0" applyFont="1" applyAlignment="1">
      <alignment horizontal="left" vertical="center" wrapText="1"/>
    </xf>
    <xf numFmtId="0" fontId="5" fillId="0" borderId="0" xfId="0" applyFont="1" applyAlignment="1">
      <alignment horizontal="left" vertical="center"/>
    </xf>
    <xf numFmtId="164" fontId="5" fillId="0" borderId="0" xfId="0" applyNumberFormat="1" applyFont="1" applyAlignment="1">
      <alignment horizontal="right" vertical="center"/>
    </xf>
    <xf numFmtId="0" fontId="2" fillId="0" borderId="0" xfId="0" applyFont="1" applyAlignment="1">
      <alignment horizontal="left" vertical="center"/>
    </xf>
    <xf numFmtId="0" fontId="2" fillId="0" borderId="0" xfId="0" applyFont="1" applyAlignment="1">
      <alignment horizontal="right" vertical="center"/>
    </xf>
    <xf numFmtId="165" fontId="16" fillId="0" borderId="0" xfId="0" applyNumberFormat="1" applyFont="1" applyAlignment="1">
      <alignment horizontal="left" vertical="center"/>
    </xf>
    <xf numFmtId="165" fontId="16" fillId="0" borderId="0" xfId="0" applyNumberFormat="1" applyFont="1" applyAlignment="1">
      <alignment horizontal="right" vertical="center"/>
    </xf>
    <xf numFmtId="0" fontId="1" fillId="0" borderId="0" xfId="0" applyFont="1" applyAlignment="1">
      <alignment horizontal="left" vertical="center"/>
    </xf>
    <xf numFmtId="0" fontId="53" fillId="0" borderId="0" xfId="0" applyFont="1" applyAlignment="1">
      <alignment horizontal="center" vertical="center" wrapText="1"/>
    </xf>
    <xf numFmtId="0" fontId="4" fillId="0" borderId="0" xfId="0" applyFont="1" applyAlignment="1">
      <alignment horizontal="center" vertical="center" wrapText="1"/>
    </xf>
    <xf numFmtId="0" fontId="53"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xf>
    <xf numFmtId="0" fontId="18" fillId="0" borderId="0" xfId="0" applyFont="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wrapText="1"/>
    </xf>
    <xf numFmtId="0" fontId="27" fillId="2" borderId="0" xfId="0" applyFont="1" applyFill="1" applyAlignment="1">
      <alignment horizontal="left" vertical="center"/>
    </xf>
    <xf numFmtId="49" fontId="3" fillId="2" borderId="0" xfId="0" applyNumberFormat="1" applyFont="1" applyFill="1" applyAlignment="1">
      <alignment horizontal="left" vertical="center"/>
    </xf>
    <xf numFmtId="0" fontId="5" fillId="0" borderId="0" xfId="0" applyFont="1" applyAlignment="1">
      <alignment horizontal="left" vertical="center"/>
    </xf>
    <xf numFmtId="0" fontId="14" fillId="0" borderId="0" xfId="0" applyFont="1" applyAlignment="1">
      <alignment horizontal="left" vertical="center"/>
    </xf>
    <xf numFmtId="0" fontId="5" fillId="0" borderId="0" xfId="0" applyFont="1" applyAlignment="1">
      <alignment horizontal="right" vertical="center"/>
    </xf>
    <xf numFmtId="0" fontId="55" fillId="0" borderId="0" xfId="0" applyFont="1" applyAlignment="1">
      <alignment horizontal="left" vertical="center"/>
    </xf>
    <xf numFmtId="0" fontId="6" fillId="0" borderId="0" xfId="0" applyFont="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left" vertical="center"/>
    </xf>
    <xf numFmtId="0" fontId="5" fillId="0" borderId="0" xfId="0" applyFont="1" applyAlignment="1">
      <alignment horizontal="left" vertical="center" wrapText="1"/>
    </xf>
    <xf numFmtId="0" fontId="8" fillId="0" borderId="0" xfId="0" applyFont="1" applyAlignment="1">
      <alignment horizontal="left" vertical="center"/>
    </xf>
    <xf numFmtId="0" fontId="56" fillId="0" borderId="0" xfId="0" applyFont="1" applyAlignment="1">
      <alignment horizontal="left" vertical="center" wrapText="1"/>
    </xf>
    <xf numFmtId="0" fontId="19" fillId="0" borderId="0" xfId="0" applyFont="1" applyAlignment="1">
      <alignment horizontal="left" vertical="center" wrapText="1"/>
    </xf>
    <xf numFmtId="0" fontId="54" fillId="2" borderId="0" xfId="0" applyFont="1" applyFill="1" applyAlignment="1">
      <alignment horizontal="left" vertical="center" wrapText="1"/>
    </xf>
    <xf numFmtId="0" fontId="25" fillId="0" borderId="0" xfId="0" applyFont="1" applyAlignment="1">
      <alignment horizontal="left" vertical="center" wrapText="1"/>
    </xf>
    <xf numFmtId="0" fontId="1" fillId="2" borderId="0" xfId="0" applyFont="1" applyFill="1" applyAlignment="1">
      <alignment horizontal="left" vertical="center" wrapText="1"/>
    </xf>
    <xf numFmtId="0" fontId="25" fillId="0" borderId="0" xfId="0" applyFont="1" applyAlignment="1">
      <alignment horizontal="left" vertical="center"/>
    </xf>
    <xf numFmtId="0" fontId="3" fillId="0" borderId="0" xfId="0" applyFont="1" applyAlignment="1">
      <alignment horizontal="left" vertical="center"/>
    </xf>
    <xf numFmtId="0" fontId="28" fillId="0" borderId="0" xfId="0" applyFont="1" applyAlignment="1">
      <alignment horizontal="center" vertical="center" wrapText="1"/>
    </xf>
    <xf numFmtId="0" fontId="5" fillId="0" borderId="0" xfId="0" applyFont="1" applyAlignment="1">
      <alignment horizontal="left" vertical="top" wrapText="1"/>
    </xf>
    <xf numFmtId="0" fontId="52" fillId="0" borderId="8" xfId="0" applyFont="1" applyBorder="1" applyAlignment="1">
      <alignment horizontal="center" vertical="center"/>
    </xf>
    <xf numFmtId="0" fontId="52" fillId="0" borderId="9"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27" fillId="0" borderId="4" xfId="0" applyFont="1" applyBorder="1" applyAlignment="1">
      <alignment horizontal="center" vertical="center"/>
    </xf>
    <xf numFmtId="0" fontId="27" fillId="0" borderId="17" xfId="0" applyFont="1" applyBorder="1" applyAlignment="1">
      <alignment horizontal="center" vertical="center"/>
    </xf>
  </cellXfs>
  <cellStyles count="1">
    <cellStyle name="Normal" xfId="0" builtinId="0"/>
  </cellStyles>
  <dxfs count="25">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border>
        <top style="hair">
          <color indexed="64"/>
        </top>
      </border>
    </dxf>
    <dxf>
      <border>
        <top style="hair">
          <color indexed="64"/>
        </top>
      </border>
    </dxf>
    <dxf>
      <border>
        <top style="hair">
          <color indexed="64"/>
        </top>
      </border>
    </dxf>
    <dxf>
      <border>
        <top style="hair">
          <color indexed="64"/>
        </top>
      </border>
    </dxf>
    <dxf>
      <border>
        <top style="hair">
          <color indexed="64"/>
        </top>
      </border>
    </dxf>
    <dxf>
      <border>
        <top style="hair">
          <color indexed="64"/>
        </top>
      </border>
    </dxf>
    <dxf>
      <border>
        <top style="hair">
          <color indexed="64"/>
        </top>
      </border>
    </dxf>
  </dxfs>
  <tableStyles count="0" defaultTableStyle="TableStyleMedium2" defaultPivotStyle="PivotStyleLight16"/>
  <colors>
    <mruColors>
      <color rgb="FFB818B0"/>
      <color rgb="FFCCFFFF"/>
      <color rgb="FF00FFFF"/>
      <color rgb="FFFF99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All%20users\Documents\Vadiba\novoe\_GP__2018_Videja%20sabied%20Nauda%20-%20audi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ullapa"/>
      <sheetName val="Saturs"/>
      <sheetName val="Info"/>
      <sheetName val="Aktīvs"/>
      <sheetName val="Pasīvs"/>
      <sheetName val="PZA(IF)"/>
      <sheetName val="PZA(IV)"/>
      <sheetName val="NP(tiesa)"/>
      <sheetName val="NP(netiesa)"/>
      <sheetName val="PK(vertikālā)"/>
      <sheetName val="P_info"/>
      <sheetName val="P_korekcijas"/>
      <sheetName val="P_kor_politika"/>
      <sheetName val="P_kor_kļūda"/>
      <sheetName val="P_Aktīvs"/>
      <sheetName val="P_Pasīvs"/>
      <sheetName val="P_PZA"/>
      <sheetName val="P_parklasifikacija"/>
      <sheetName val="Vad_ziņ"/>
    </sheetNames>
    <sheetDataSet>
      <sheetData sheetId="0"/>
      <sheetData sheetId="1"/>
      <sheetData sheetId="2">
        <row r="5">
          <cell r="J5">
            <v>2017</v>
          </cell>
        </row>
        <row r="8">
          <cell r="J8" t="str">
            <v>EUR</v>
          </cell>
        </row>
        <row r="15">
          <cell r="B15" t="str">
            <v>Vārds Uzvārds, valdes loceklis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apa2"/>
  <dimension ref="A1:L43"/>
  <sheetViews>
    <sheetView tabSelected="1" view="pageBreakPreview" topLeftCell="A4" zoomScaleNormal="100" zoomScaleSheetLayoutView="100" workbookViewId="0">
      <selection activeCell="A17" sqref="A17"/>
    </sheetView>
  </sheetViews>
  <sheetFormatPr defaultColWidth="9.109375" defaultRowHeight="13.8" x14ac:dyDescent="0.3"/>
  <cols>
    <col min="1" max="10" width="9.109375" style="1"/>
    <col min="11" max="11" width="26.6640625" style="1" customWidth="1"/>
    <col min="12" max="12" width="29.109375" style="1" bestFit="1" customWidth="1"/>
    <col min="13" max="16384" width="9.109375" style="1"/>
  </cols>
  <sheetData>
    <row r="1" spans="1:12" x14ac:dyDescent="0.3"/>
    <row r="6" spans="1:12" x14ac:dyDescent="0.3">
      <c r="L6" s="2"/>
    </row>
    <row r="8" spans="1:12" x14ac:dyDescent="0.3">
      <c r="L8" s="3"/>
    </row>
    <row r="13" spans="1:12" ht="52.2" customHeight="1" x14ac:dyDescent="0.3">
      <c r="A13" s="86" t="s">
        <v>187</v>
      </c>
      <c r="B13" s="86"/>
      <c r="C13" s="86"/>
      <c r="D13" s="86"/>
      <c r="E13" s="86"/>
      <c r="F13" s="86"/>
      <c r="G13" s="86"/>
      <c r="H13" s="86"/>
      <c r="I13" s="86"/>
    </row>
    <row r="14" spans="1:12" ht="25.5" customHeight="1" x14ac:dyDescent="0.3">
      <c r="A14" s="87" t="s">
        <v>188</v>
      </c>
      <c r="B14" s="87"/>
      <c r="C14" s="87"/>
      <c r="D14" s="87"/>
      <c r="E14" s="87"/>
      <c r="F14" s="87"/>
      <c r="G14" s="87"/>
      <c r="H14" s="87"/>
      <c r="I14" s="87"/>
    </row>
    <row r="15" spans="1:12" ht="25.5" customHeight="1" x14ac:dyDescent="0.3"/>
    <row r="16" spans="1:12" ht="27.6" x14ac:dyDescent="0.3">
      <c r="A16" s="88" t="s">
        <v>205</v>
      </c>
      <c r="B16" s="89"/>
      <c r="C16" s="89"/>
      <c r="D16" s="89"/>
      <c r="E16" s="89"/>
      <c r="F16" s="89"/>
      <c r="G16" s="89"/>
      <c r="H16" s="89"/>
      <c r="I16" s="89"/>
    </row>
    <row r="17" ht="30" customHeight="1" x14ac:dyDescent="0.3"/>
    <row r="43" spans="1:9" ht="15.6" x14ac:dyDescent="0.3">
      <c r="A43" s="90" t="s">
        <v>125</v>
      </c>
      <c r="B43" s="90"/>
      <c r="C43" s="90"/>
      <c r="D43" s="90"/>
      <c r="E43" s="90"/>
      <c r="F43" s="90"/>
      <c r="G43" s="90"/>
      <c r="H43" s="90"/>
      <c r="I43" s="90"/>
    </row>
  </sheetData>
  <customSheetViews>
    <customSheetView guid="{B74F9DDE-709A-4814-BA4A-30104F40145A}" showPageBreaks="1" printArea="1" view="pageBreakPreview">
      <selection activeCell="A15" sqref="A15:I15"/>
      <pageMargins left="0.98425196850393704" right="0.59055118110236227" top="0.78740157480314965" bottom="0.78740157480314965" header="0.31496062992125984" footer="0.31496062992125984"/>
      <pageSetup paperSize="9" orientation="portrait" r:id="rId1"/>
    </customSheetView>
  </customSheetViews>
  <mergeCells count="4">
    <mergeCell ref="A13:I13"/>
    <mergeCell ref="A14:I14"/>
    <mergeCell ref="A16:I16"/>
    <mergeCell ref="A43:I43"/>
  </mergeCells>
  <pageMargins left="0.98425196850393704" right="0.59055118110236227" top="1.1811023622047245" bottom="0.78740157480314965" header="0.31496062992125984" footer="0.31496062992125984"/>
  <pageSetup paperSize="9" orientation="portrait" blackAndWhite="1"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59999389629810485"/>
  </sheetPr>
  <dimension ref="A1:K20"/>
  <sheetViews>
    <sheetView view="pageBreakPreview" zoomScaleNormal="100" zoomScaleSheetLayoutView="100" workbookViewId="0">
      <selection activeCell="G15" sqref="G15:G16"/>
    </sheetView>
  </sheetViews>
  <sheetFormatPr defaultColWidth="9.109375" defaultRowHeight="15" customHeight="1" outlineLevelCol="1" x14ac:dyDescent="0.3"/>
  <cols>
    <col min="1" max="1" width="4.6640625" style="4" customWidth="1"/>
    <col min="2" max="2" width="10.109375" style="4" customWidth="1"/>
    <col min="3" max="4" width="11.6640625" style="4" customWidth="1"/>
    <col min="5" max="5" width="10.88671875" style="4" customWidth="1"/>
    <col min="6" max="6" width="12.5546875" style="4" customWidth="1"/>
    <col min="7" max="8" width="11.6640625" style="4" customWidth="1"/>
    <col min="9" max="9" width="11.33203125" style="47" customWidth="1"/>
    <col min="10" max="10" width="30.109375" style="4" hidden="1" customWidth="1" outlineLevel="1"/>
    <col min="11" max="11" width="9.109375" collapsed="1"/>
    <col min="12" max="16384" width="9.109375" style="4"/>
  </cols>
  <sheetData>
    <row r="1" spans="1:10" ht="15" customHeight="1" x14ac:dyDescent="0.3">
      <c r="A1" s="45" t="s">
        <v>130</v>
      </c>
      <c r="B1" s="48" t="s">
        <v>102</v>
      </c>
      <c r="C1" s="5"/>
      <c r="D1" s="5"/>
      <c r="E1" s="5"/>
      <c r="F1" s="5"/>
      <c r="G1" s="5"/>
      <c r="H1" s="5"/>
      <c r="I1" s="112"/>
    </row>
    <row r="2" spans="1:10" ht="15" customHeight="1" x14ac:dyDescent="0.3">
      <c r="A2" s="45"/>
      <c r="B2" s="48"/>
      <c r="C2" s="5"/>
      <c r="D2" s="5"/>
      <c r="E2" s="5"/>
      <c r="F2" s="5"/>
      <c r="G2" s="5"/>
      <c r="H2" s="5"/>
      <c r="I2" s="112"/>
    </row>
    <row r="3" spans="1:10" ht="15" customHeight="1" x14ac:dyDescent="0.3">
      <c r="A3" s="67" t="s">
        <v>96</v>
      </c>
      <c r="B3" s="62" t="s">
        <v>138</v>
      </c>
      <c r="C3" s="5"/>
      <c r="D3" s="5"/>
      <c r="E3" s="5"/>
      <c r="F3" s="5"/>
      <c r="G3" s="5"/>
      <c r="H3" s="5"/>
      <c r="I3" s="112"/>
    </row>
    <row r="4" spans="1:10" ht="15" customHeight="1" thickBot="1" x14ac:dyDescent="0.35">
      <c r="A4" s="45"/>
      <c r="B4" s="48"/>
      <c r="C4" s="5"/>
      <c r="D4" s="5"/>
      <c r="E4" s="5"/>
      <c r="F4" s="5"/>
      <c r="G4" s="5"/>
      <c r="H4" s="5"/>
      <c r="I4" s="112"/>
    </row>
    <row r="5" spans="1:10" ht="15" customHeight="1" thickBot="1" x14ac:dyDescent="0.35">
      <c r="A5" s="70"/>
      <c r="B5" s="114" t="s">
        <v>139</v>
      </c>
      <c r="C5" s="115"/>
      <c r="D5" s="74" t="s">
        <v>140</v>
      </c>
      <c r="E5" s="74" t="s">
        <v>141</v>
      </c>
      <c r="F5" s="116" t="s">
        <v>142</v>
      </c>
      <c r="G5" s="117"/>
      <c r="H5" s="5"/>
      <c r="I5" s="112"/>
    </row>
    <row r="6" spans="1:10" ht="15" customHeight="1" thickBot="1" x14ac:dyDescent="0.35">
      <c r="A6" s="71"/>
      <c r="B6" s="68"/>
      <c r="C6" s="69"/>
      <c r="D6" s="75"/>
      <c r="E6" s="75" t="s">
        <v>137</v>
      </c>
      <c r="F6" s="76" t="s">
        <v>144</v>
      </c>
      <c r="G6" s="69" t="s">
        <v>143</v>
      </c>
      <c r="H6" s="5"/>
      <c r="I6" s="112"/>
    </row>
    <row r="7" spans="1:10" ht="15" customHeight="1" thickBot="1" x14ac:dyDescent="0.35">
      <c r="A7" s="72"/>
      <c r="B7" s="118" t="s">
        <v>145</v>
      </c>
      <c r="C7" s="119"/>
      <c r="D7" s="76">
        <v>550</v>
      </c>
      <c r="E7" s="76">
        <v>860</v>
      </c>
      <c r="F7" s="76">
        <v>473000</v>
      </c>
      <c r="G7" s="73">
        <v>473000</v>
      </c>
      <c r="H7" s="5"/>
      <c r="I7" s="112"/>
    </row>
    <row r="8" spans="1:10" ht="15" customHeight="1" x14ac:dyDescent="0.3">
      <c r="I8" s="112"/>
    </row>
    <row r="10" spans="1:10" ht="15" customHeight="1" x14ac:dyDescent="0.3">
      <c r="A10" s="42" t="s">
        <v>149</v>
      </c>
      <c r="B10" s="113" t="s">
        <v>94</v>
      </c>
      <c r="C10" s="113"/>
      <c r="D10" s="113"/>
      <c r="E10" s="113"/>
      <c r="F10" s="113"/>
      <c r="G10" s="113"/>
      <c r="H10" s="113"/>
      <c r="I10" s="65"/>
    </row>
    <row r="12" spans="1:10" ht="15" customHeight="1" x14ac:dyDescent="0.3">
      <c r="B12" s="113" t="s">
        <v>201</v>
      </c>
      <c r="C12" s="113"/>
      <c r="D12" s="113"/>
      <c r="E12" s="113"/>
      <c r="F12" s="113"/>
      <c r="G12" s="113"/>
      <c r="H12" s="113"/>
      <c r="I12" s="55"/>
      <c r="J12" s="16" t="s">
        <v>97</v>
      </c>
    </row>
    <row r="14" spans="1:10" ht="15" customHeight="1" x14ac:dyDescent="0.3">
      <c r="B14" s="1" t="s">
        <v>117</v>
      </c>
      <c r="E14" s="54">
        <f>Pasīvs!E11</f>
        <v>2799652</v>
      </c>
      <c r="I14" s="66"/>
    </row>
    <row r="15" spans="1:10" ht="15" customHeight="1" x14ac:dyDescent="0.3">
      <c r="B15" s="1" t="s">
        <v>118</v>
      </c>
      <c r="E15" s="54">
        <f>Pasīvs!D11</f>
        <v>2799652</v>
      </c>
      <c r="I15" s="66"/>
    </row>
    <row r="16" spans="1:10" ht="15" customHeight="1" x14ac:dyDescent="0.3">
      <c r="B16" s="1" t="s">
        <v>119</v>
      </c>
      <c r="E16" s="26">
        <f>E14-E15</f>
        <v>0</v>
      </c>
      <c r="I16" s="66"/>
    </row>
    <row r="19" spans="2:10" ht="30" customHeight="1" x14ac:dyDescent="0.3">
      <c r="B19" s="113" t="s">
        <v>150</v>
      </c>
      <c r="C19" s="113"/>
      <c r="D19" s="113"/>
      <c r="E19" s="113"/>
      <c r="F19" s="113"/>
      <c r="G19" s="113"/>
      <c r="H19" s="113"/>
      <c r="I19" s="55"/>
      <c r="J19" s="16" t="s">
        <v>93</v>
      </c>
    </row>
    <row r="20" spans="2:10" ht="15" customHeight="1" x14ac:dyDescent="0.3">
      <c r="B20" s="109" t="s">
        <v>146</v>
      </c>
      <c r="C20" s="109"/>
      <c r="D20" s="109"/>
      <c r="E20" s="109"/>
      <c r="F20" s="109"/>
      <c r="G20" s="109"/>
      <c r="H20" s="109"/>
      <c r="I20" s="55"/>
    </row>
  </sheetData>
  <mergeCells count="8">
    <mergeCell ref="B19:H19"/>
    <mergeCell ref="B20:H20"/>
    <mergeCell ref="I1:I8"/>
    <mergeCell ref="B10:H10"/>
    <mergeCell ref="B12:H12"/>
    <mergeCell ref="B5:C5"/>
    <mergeCell ref="F5:G5"/>
    <mergeCell ref="B7:C7"/>
  </mergeCells>
  <pageMargins left="0.98425196850393704" right="0.59055118110236227" top="1.1811023622047245" bottom="0.78740157480314965" header="0.31496062992125984" footer="0.31496062992125984"/>
  <pageSetup paperSize="9" firstPageNumber="33" orientation="portrait" blackAndWhite="1" useFirstPageNumber="1" r:id="rId1"/>
  <headerFooter>
    <oddHeader>&amp;L&amp;"Times New Roman,Regular"&amp;13SIA "AADSO"
Juridiskā adrese: Ģimnāzijas iela 28-2, Daugavpils
Vienotais reģistrācijas numurs: 
LV41503029988&amp;R&amp;"Times New Roman,Regular"&amp;12 &amp;14 &amp;13 2020.gada pārskats</oddHeader>
    <oddFooter>&amp;C&amp;P</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apa3">
    <tabColor theme="6" tint="-0.249977111117893"/>
  </sheetPr>
  <dimension ref="A1:I22"/>
  <sheetViews>
    <sheetView view="pageBreakPreview" topLeftCell="A4" zoomScaleNormal="100" zoomScaleSheetLayoutView="100" workbookViewId="0">
      <selection activeCell="I27" sqref="I27"/>
    </sheetView>
  </sheetViews>
  <sheetFormatPr defaultColWidth="9.109375" defaultRowHeight="15" customHeight="1" x14ac:dyDescent="0.3"/>
  <cols>
    <col min="1" max="16384" width="9.109375" style="4"/>
  </cols>
  <sheetData>
    <row r="1" spans="1:9" ht="18" customHeight="1" x14ac:dyDescent="0.3">
      <c r="A1" s="91" t="s">
        <v>5</v>
      </c>
      <c r="B1" s="91"/>
      <c r="C1" s="91"/>
      <c r="D1" s="91"/>
      <c r="E1" s="91"/>
      <c r="F1" s="91"/>
      <c r="G1" s="91"/>
      <c r="H1" s="91"/>
      <c r="I1" s="91"/>
    </row>
    <row r="4" spans="1:9" ht="15" customHeight="1" x14ac:dyDescent="0.3">
      <c r="I4" s="7" t="s">
        <v>13</v>
      </c>
    </row>
    <row r="6" spans="1:9" ht="15" customHeight="1" x14ac:dyDescent="0.3">
      <c r="A6" s="4" t="s">
        <v>64</v>
      </c>
      <c r="I6" s="9">
        <v>3</v>
      </c>
    </row>
    <row r="8" spans="1:9" ht="15" customHeight="1" x14ac:dyDescent="0.3">
      <c r="A8" s="4" t="s">
        <v>15</v>
      </c>
    </row>
    <row r="10" spans="1:9" ht="15" customHeight="1" x14ac:dyDescent="0.3">
      <c r="B10" s="4" t="s">
        <v>16</v>
      </c>
      <c r="I10" s="9">
        <v>4</v>
      </c>
    </row>
    <row r="12" spans="1:9" ht="15" customHeight="1" x14ac:dyDescent="0.3">
      <c r="B12" s="4" t="s">
        <v>44</v>
      </c>
      <c r="I12" s="9">
        <v>6</v>
      </c>
    </row>
    <row r="13" spans="1:9" ht="15" customHeight="1" x14ac:dyDescent="0.3">
      <c r="I13" s="9"/>
    </row>
    <row r="14" spans="1:9" ht="15" customHeight="1" x14ac:dyDescent="0.3">
      <c r="B14" s="4" t="s">
        <v>202</v>
      </c>
      <c r="I14" s="9">
        <v>7</v>
      </c>
    </row>
    <row r="15" spans="1:9" ht="15" customHeight="1" x14ac:dyDescent="0.3">
      <c r="I15" s="9"/>
    </row>
    <row r="16" spans="1:9" ht="15" customHeight="1" x14ac:dyDescent="0.3">
      <c r="B16" s="4" t="s">
        <v>203</v>
      </c>
      <c r="I16" s="4">
        <v>8</v>
      </c>
    </row>
    <row r="18" spans="1:9" ht="15" customHeight="1" x14ac:dyDescent="0.3">
      <c r="B18" s="4" t="s">
        <v>61</v>
      </c>
      <c r="I18" s="9">
        <v>9</v>
      </c>
    </row>
    <row r="20" spans="1:9" ht="15" customHeight="1" x14ac:dyDescent="0.3">
      <c r="A20" s="4" t="s">
        <v>14</v>
      </c>
      <c r="I20" s="9">
        <v>21</v>
      </c>
    </row>
    <row r="22" spans="1:9" ht="15" customHeight="1" x14ac:dyDescent="0.3">
      <c r="A22" s="4" t="s">
        <v>126</v>
      </c>
      <c r="I22" s="9">
        <v>23</v>
      </c>
    </row>
  </sheetData>
  <customSheetViews>
    <customSheetView guid="{B74F9DDE-709A-4814-BA4A-30104F40145A}" showPageBreaks="1" printArea="1" view="pageBreakPreview">
      <selection sqref="A1:I1"/>
      <pageMargins left="0.98425196850393704" right="0.59055118110236227" top="1.1811023622047245" bottom="0.78740157480314965" header="0.31496062992125984" footer="0.31496062992125984"/>
      <pageSetup paperSize="9" firstPageNumber="2" orientation="portrait" useFirstPageNumber="1" r:id="rId1"/>
      <headerFooter>
        <oddHeader>&amp;L&amp;"Times New Roman,Parasts"&amp;13SIA Lāčuks&amp;12
&amp;11Juridiskā adrese: Rīgas iela 5, Madona, Madonas novads, LV-4840
Vienotais reģistrācijas numurs: 00000000001&amp;R&amp;"Times New Roman,Parasts"&amp;12 &amp;14 &amp;13 2014.gada pārskats</oddHeader>
        <oddFooter>&amp;C&amp;P</oddFooter>
      </headerFooter>
    </customSheetView>
  </customSheetViews>
  <mergeCells count="1">
    <mergeCell ref="A1:I1"/>
  </mergeCells>
  <pageMargins left="0.98425196850393704" right="0.59055118110236227" top="1.1811023622047245" bottom="0.78740157480314965" header="0.31496062992125984" footer="0.31496062992125984"/>
  <pageSetup paperSize="9" firstPageNumber="2" orientation="portrait" blackAndWhite="1" useFirstPageNumber="1" r:id="rId2"/>
  <headerFooter>
    <oddHeader>&amp;L&amp;"Times New Roman,Regular"&amp;13SIA "AADSO"
Juridiskā adrese: Ģimnāzijas iela 28-2, Daugavpils
Vienotais reģistrācijas numurs: 
LV41503029988&amp;R&amp;"Times New Roman,Regular"&amp;12 &amp;14 &amp;13 2020.gada pārskats</oddHeader>
    <oddFooter>&amp;C&amp;P</oddFooter>
  </headerFooter>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apa4">
    <tabColor rgb="FFFF99CC"/>
  </sheetPr>
  <dimension ref="A1:L31"/>
  <sheetViews>
    <sheetView view="pageBreakPreview" topLeftCell="A7" zoomScaleNormal="100" zoomScaleSheetLayoutView="100" workbookViewId="0">
      <selection activeCell="E20" sqref="E20"/>
    </sheetView>
  </sheetViews>
  <sheetFormatPr defaultColWidth="9.109375" defaultRowHeight="15" customHeight="1" outlineLevelCol="1" x14ac:dyDescent="0.3"/>
  <cols>
    <col min="1" max="1" width="27.6640625" style="4" customWidth="1"/>
    <col min="2" max="2" width="6.6640625" style="4" customWidth="1"/>
    <col min="3" max="3" width="12.6640625" style="4" customWidth="1"/>
    <col min="4" max="4" width="6.6640625" style="4" customWidth="1"/>
    <col min="5" max="5" width="12.6640625" style="4" customWidth="1"/>
    <col min="6" max="7" width="8.6640625" style="4" customWidth="1"/>
    <col min="8" max="8" width="10.6640625" style="4" customWidth="1"/>
    <col min="9" max="9" width="9.109375" style="4"/>
    <col min="10" max="10" width="23" style="4" customWidth="1"/>
    <col min="11" max="11" width="22.109375" style="4" hidden="1" customWidth="1" outlineLevel="1"/>
    <col min="12" max="12" width="9.109375" style="4" collapsed="1"/>
    <col min="13" max="16384" width="9.109375" style="4"/>
  </cols>
  <sheetData>
    <row r="1" spans="1:11" ht="18" customHeight="1" x14ac:dyDescent="0.3">
      <c r="A1" s="91" t="s">
        <v>63</v>
      </c>
      <c r="B1" s="91"/>
      <c r="C1" s="91"/>
      <c r="D1" s="91"/>
      <c r="E1" s="91"/>
      <c r="F1" s="91"/>
      <c r="G1" s="91"/>
      <c r="H1" s="6"/>
      <c r="K1" s="18" t="s">
        <v>62</v>
      </c>
    </row>
    <row r="2" spans="1:11" ht="15" customHeight="1" x14ac:dyDescent="0.3">
      <c r="K2" s="6" t="s">
        <v>66</v>
      </c>
    </row>
    <row r="4" spans="1:11" ht="28.8" customHeight="1" x14ac:dyDescent="0.3">
      <c r="A4" s="4" t="s">
        <v>0</v>
      </c>
      <c r="B4" s="93" t="s">
        <v>189</v>
      </c>
      <c r="C4" s="93"/>
      <c r="D4" s="93"/>
      <c r="E4" s="93"/>
      <c r="F4" s="93"/>
      <c r="G4" s="93"/>
      <c r="I4" s="6" t="s">
        <v>6</v>
      </c>
      <c r="K4" s="16" t="s">
        <v>67</v>
      </c>
    </row>
    <row r="5" spans="1:11" ht="15" customHeight="1" x14ac:dyDescent="0.3">
      <c r="B5" s="8"/>
      <c r="C5" s="8"/>
      <c r="D5" s="8"/>
      <c r="E5" s="8"/>
      <c r="F5" s="8"/>
      <c r="G5" s="8"/>
      <c r="H5" s="7" t="s">
        <v>107</v>
      </c>
      <c r="I5" s="10" t="s">
        <v>10</v>
      </c>
      <c r="J5" s="11">
        <v>2017</v>
      </c>
      <c r="K5" s="8"/>
    </row>
    <row r="6" spans="1:11" ht="15" customHeight="1" x14ac:dyDescent="0.3">
      <c r="A6" s="4" t="s">
        <v>65</v>
      </c>
      <c r="B6" s="94" t="s">
        <v>108</v>
      </c>
      <c r="C6" s="94"/>
      <c r="D6" s="94"/>
      <c r="E6" s="94"/>
      <c r="F6" s="94"/>
      <c r="G6" s="94"/>
      <c r="H6" s="7" t="s">
        <v>106</v>
      </c>
      <c r="I6" s="10" t="s">
        <v>9</v>
      </c>
      <c r="J6" s="11" t="s">
        <v>87</v>
      </c>
      <c r="K6" s="16" t="s">
        <v>67</v>
      </c>
    </row>
    <row r="7" spans="1:11" ht="15" customHeight="1" x14ac:dyDescent="0.3">
      <c r="B7" s="8"/>
      <c r="C7" s="8"/>
      <c r="D7" s="8"/>
      <c r="E7" s="8"/>
      <c r="F7" s="8"/>
      <c r="G7" s="8"/>
      <c r="I7" s="10" t="s">
        <v>8</v>
      </c>
      <c r="J7" s="11" t="s">
        <v>109</v>
      </c>
      <c r="K7" s="8"/>
    </row>
    <row r="8" spans="1:11" ht="15" customHeight="1" x14ac:dyDescent="0.3">
      <c r="A8" s="4" t="s">
        <v>1</v>
      </c>
      <c r="B8" s="92" t="s">
        <v>190</v>
      </c>
      <c r="C8" s="92"/>
      <c r="D8" s="92"/>
      <c r="E8" s="92"/>
      <c r="F8" s="92"/>
      <c r="G8" s="92"/>
      <c r="I8" s="10" t="s">
        <v>7</v>
      </c>
      <c r="J8" s="11" t="s">
        <v>86</v>
      </c>
      <c r="K8" s="16" t="s">
        <v>67</v>
      </c>
    </row>
    <row r="9" spans="1:11" ht="15" customHeight="1" x14ac:dyDescent="0.3">
      <c r="I9" s="59"/>
      <c r="J9" s="59"/>
    </row>
    <row r="10" spans="1:11" ht="15" customHeight="1" x14ac:dyDescent="0.3">
      <c r="A10" s="4" t="s">
        <v>99</v>
      </c>
      <c r="B10" s="95" t="s">
        <v>191</v>
      </c>
      <c r="C10" s="95"/>
      <c r="D10" s="95"/>
      <c r="E10" s="95"/>
      <c r="F10" s="95"/>
      <c r="G10" s="95"/>
      <c r="K10" s="16" t="s">
        <v>67</v>
      </c>
    </row>
    <row r="11" spans="1:11" ht="15" customHeight="1" x14ac:dyDescent="0.3">
      <c r="B11" s="8"/>
      <c r="C11" s="8"/>
      <c r="D11" s="8"/>
      <c r="E11" s="8"/>
      <c r="F11" s="8"/>
      <c r="G11" s="8"/>
      <c r="K11" s="8"/>
    </row>
    <row r="12" spans="1:11" ht="15" customHeight="1" x14ac:dyDescent="0.3">
      <c r="A12" s="4" t="s">
        <v>2</v>
      </c>
      <c r="B12" s="92" t="s">
        <v>192</v>
      </c>
      <c r="C12" s="92"/>
      <c r="D12" s="92"/>
      <c r="E12" s="92"/>
      <c r="F12" s="92"/>
      <c r="G12" s="92"/>
      <c r="K12" s="16" t="s">
        <v>68</v>
      </c>
    </row>
    <row r="13" spans="1:11" ht="15" customHeight="1" x14ac:dyDescent="0.3">
      <c r="B13" s="92" t="s">
        <v>193</v>
      </c>
      <c r="C13" s="92"/>
      <c r="D13" s="92"/>
      <c r="E13" s="92"/>
      <c r="F13" s="92"/>
      <c r="G13" s="92"/>
      <c r="K13" s="33"/>
    </row>
    <row r="16" spans="1:11" ht="17.25" customHeight="1" x14ac:dyDescent="0.3">
      <c r="A16" s="46" t="s">
        <v>100</v>
      </c>
      <c r="B16" s="92" t="s">
        <v>194</v>
      </c>
      <c r="C16" s="92"/>
      <c r="D16" s="92"/>
      <c r="E16" s="92"/>
      <c r="F16" s="92"/>
      <c r="G16" s="92"/>
      <c r="K16" s="16" t="s">
        <v>85</v>
      </c>
    </row>
    <row r="19" spans="1:11" ht="15" customHeight="1" x14ac:dyDescent="0.3">
      <c r="A19" s="4" t="s">
        <v>3</v>
      </c>
      <c r="B19" s="13" t="s">
        <v>11</v>
      </c>
      <c r="C19" s="14">
        <v>44197</v>
      </c>
      <c r="D19" s="13" t="s">
        <v>12</v>
      </c>
      <c r="E19" s="14">
        <v>44286</v>
      </c>
      <c r="F19" s="12"/>
      <c r="G19" s="12"/>
      <c r="K19" s="12"/>
    </row>
    <row r="21" spans="1:11" ht="15" customHeight="1" x14ac:dyDescent="0.3">
      <c r="A21" s="4" t="s">
        <v>4</v>
      </c>
      <c r="B21" s="92" t="s">
        <v>120</v>
      </c>
      <c r="C21" s="92"/>
      <c r="D21" s="92"/>
      <c r="E21" s="92"/>
      <c r="F21" s="92"/>
      <c r="G21" s="92"/>
      <c r="K21" s="33"/>
    </row>
    <row r="22" spans="1:11" ht="15" customHeight="1" x14ac:dyDescent="0.3">
      <c r="B22" s="92" t="s">
        <v>127</v>
      </c>
      <c r="C22" s="92"/>
      <c r="D22" s="92"/>
      <c r="E22" s="92"/>
      <c r="F22" s="92"/>
      <c r="G22" s="92"/>
      <c r="K22" s="33"/>
    </row>
    <row r="23" spans="1:11" ht="15" customHeight="1" x14ac:dyDescent="0.3">
      <c r="B23" s="92" t="s">
        <v>121</v>
      </c>
      <c r="C23" s="92"/>
      <c r="D23" s="92"/>
      <c r="E23" s="92"/>
      <c r="F23" s="92"/>
      <c r="G23" s="92"/>
      <c r="K23" s="33"/>
    </row>
    <row r="24" spans="1:11" ht="15" customHeight="1" x14ac:dyDescent="0.3">
      <c r="B24" s="92" t="s">
        <v>124</v>
      </c>
      <c r="C24" s="92"/>
      <c r="D24" s="92"/>
      <c r="E24" s="92"/>
      <c r="F24" s="92"/>
      <c r="G24" s="92"/>
      <c r="K24" s="33"/>
    </row>
    <row r="26" spans="1:11" ht="15" customHeight="1" x14ac:dyDescent="0.3">
      <c r="B26" s="92" t="s">
        <v>123</v>
      </c>
      <c r="C26" s="92"/>
      <c r="D26" s="92"/>
      <c r="E26" s="92"/>
      <c r="F26" s="92"/>
      <c r="G26" s="92"/>
      <c r="K26" s="33"/>
    </row>
    <row r="27" spans="1:11" ht="15" customHeight="1" x14ac:dyDescent="0.3">
      <c r="B27" s="92" t="s">
        <v>122</v>
      </c>
      <c r="C27" s="92"/>
      <c r="D27" s="92"/>
      <c r="E27" s="92"/>
      <c r="F27" s="92"/>
      <c r="G27" s="92"/>
      <c r="K27" s="33"/>
    </row>
    <row r="31" spans="1:11" ht="15" customHeight="1" x14ac:dyDescent="0.3"/>
  </sheetData>
  <customSheetViews>
    <customSheetView guid="{B74F9DDE-709A-4814-BA4A-30104F40145A}" showPageBreaks="1" printArea="1" view="pageBreakPreview">
      <selection sqref="A1:G1"/>
      <pageMargins left="0.98425196850393704" right="0.59055118110236227" top="1.1811023622047245" bottom="0.78740157480314965" header="0.31496062992125984" footer="0.31496062992125984"/>
      <pageSetup paperSize="9" firstPageNumber="3"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14">
    <mergeCell ref="B27:G27"/>
    <mergeCell ref="B21:G21"/>
    <mergeCell ref="B22:G22"/>
    <mergeCell ref="B23:G23"/>
    <mergeCell ref="B24:G24"/>
    <mergeCell ref="B26:G26"/>
    <mergeCell ref="B16:G16"/>
    <mergeCell ref="A1:G1"/>
    <mergeCell ref="B4:G4"/>
    <mergeCell ref="B6:G6"/>
    <mergeCell ref="B10:G10"/>
    <mergeCell ref="B8:G8"/>
    <mergeCell ref="B12:G12"/>
    <mergeCell ref="B13:G13"/>
  </mergeCells>
  <pageMargins left="0.98425196850393704" right="0.59055118110236227" top="1.1811023622047245" bottom="0.78740157480314965" header="0.31496062992125984" footer="0.31496062992125984"/>
  <pageSetup paperSize="9" firstPageNumber="3" orientation="portrait" blackAndWhite="1" useFirstPageNumber="1" r:id="rId2"/>
  <headerFooter>
    <oddHeader>&amp;L&amp;"Times New Roman,Regular"&amp;13SIA "AADSO"
Juridiskā adrese: Ģimnāzijas iela 28-2, Daugavpils
Vienotais reģistrācijas numurs: 
LV41503029988&amp;R&amp;"Times New Roman,Regular"&amp;12 &amp;14 &amp;13 2020.gada pārskats</oddHeader>
    <oddFooter>&amp;C&amp;P</oddFooter>
  </headerFooter>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apa6">
    <tabColor rgb="FFFFC000"/>
  </sheetPr>
  <dimension ref="A1:K43"/>
  <sheetViews>
    <sheetView view="pageBreakPreview" topLeftCell="A7" zoomScaleNormal="100" zoomScaleSheetLayoutView="100" workbookViewId="0">
      <selection activeCell="D28" sqref="D28"/>
    </sheetView>
  </sheetViews>
  <sheetFormatPr defaultColWidth="9.109375" defaultRowHeight="15" customHeight="1" outlineLevelRow="1" x14ac:dyDescent="0.3"/>
  <cols>
    <col min="1" max="1" width="3.6640625" style="4" customWidth="1"/>
    <col min="2" max="2" width="30.6640625" style="4" customWidth="1"/>
    <col min="3" max="3" width="24.6640625" style="4" customWidth="1"/>
    <col min="4" max="5" width="12.6640625" style="4" customWidth="1"/>
    <col min="6" max="6" width="10.88671875" style="4" customWidth="1"/>
    <col min="7" max="16384" width="9.109375" style="4"/>
  </cols>
  <sheetData>
    <row r="1" spans="1:11" ht="18" customHeight="1" x14ac:dyDescent="0.3">
      <c r="A1" s="91" t="s">
        <v>17</v>
      </c>
      <c r="B1" s="91"/>
      <c r="C1" s="91"/>
      <c r="D1" s="91"/>
      <c r="E1" s="91"/>
      <c r="F1" s="100" t="s">
        <v>105</v>
      </c>
    </row>
    <row r="2" spans="1:11" ht="15" customHeight="1" x14ac:dyDescent="0.3">
      <c r="F2" s="100"/>
    </row>
    <row r="3" spans="1:11" ht="15" customHeight="1" x14ac:dyDescent="0.3">
      <c r="A3" s="19" t="s">
        <v>18</v>
      </c>
      <c r="B3" s="19"/>
      <c r="D3" s="22">
        <f>Info!$E$19</f>
        <v>44286</v>
      </c>
      <c r="E3" s="22">
        <f>Info!$C$19-1</f>
        <v>44196</v>
      </c>
      <c r="F3" s="8"/>
    </row>
    <row r="4" spans="1:11" ht="15" customHeight="1" x14ac:dyDescent="0.3">
      <c r="D4" s="15" t="str">
        <f>Info!$J$8</f>
        <v>EUR</v>
      </c>
      <c r="E4" s="15" t="str">
        <f>Info!$J$8</f>
        <v>EUR</v>
      </c>
      <c r="F4" s="8"/>
    </row>
    <row r="5" spans="1:11" ht="15" customHeight="1" x14ac:dyDescent="0.3">
      <c r="A5" s="18" t="s">
        <v>19</v>
      </c>
      <c r="B5" s="18"/>
      <c r="F5" s="57">
        <v>10</v>
      </c>
    </row>
    <row r="6" spans="1:11" ht="15" customHeight="1" x14ac:dyDescent="0.3">
      <c r="A6" s="24" t="s">
        <v>57</v>
      </c>
      <c r="B6" s="18" t="s">
        <v>53</v>
      </c>
      <c r="C6" s="18"/>
      <c r="F6" s="57">
        <v>20</v>
      </c>
    </row>
    <row r="7" spans="1:11" ht="15" customHeight="1" x14ac:dyDescent="0.3">
      <c r="A7" s="39"/>
      <c r="B7" s="101" t="s">
        <v>21</v>
      </c>
      <c r="C7" s="101"/>
      <c r="D7" s="25">
        <v>85</v>
      </c>
      <c r="E7" s="25">
        <v>85</v>
      </c>
      <c r="F7" s="57">
        <v>40</v>
      </c>
    </row>
    <row r="8" spans="1:11" ht="15" customHeight="1" x14ac:dyDescent="0.3">
      <c r="A8" s="15"/>
      <c r="B8" s="98" t="s">
        <v>20</v>
      </c>
      <c r="C8" s="98"/>
      <c r="D8" s="37">
        <f>SUM(D7:D7)</f>
        <v>85</v>
      </c>
      <c r="E8" s="37">
        <f>SUM(E7:E7)</f>
        <v>85</v>
      </c>
      <c r="F8" s="57">
        <v>80</v>
      </c>
    </row>
    <row r="9" spans="1:11" ht="6" customHeight="1" x14ac:dyDescent="0.3">
      <c r="A9" s="15"/>
      <c r="F9" s="57"/>
    </row>
    <row r="10" spans="1:11" ht="15" customHeight="1" x14ac:dyDescent="0.3">
      <c r="A10" s="24" t="s">
        <v>58</v>
      </c>
      <c r="B10" s="103" t="s">
        <v>195</v>
      </c>
      <c r="C10" s="103"/>
      <c r="F10" s="57">
        <v>90</v>
      </c>
    </row>
    <row r="11" spans="1:11" ht="15" customHeight="1" x14ac:dyDescent="0.3">
      <c r="A11" s="39" t="s">
        <v>128</v>
      </c>
      <c r="B11" s="102" t="s">
        <v>77</v>
      </c>
      <c r="C11" s="102"/>
      <c r="D11" s="26">
        <f>ROUND(D12+D13,0)</f>
        <v>1345416</v>
      </c>
      <c r="E11" s="26">
        <f>ROUND(E12+E13,0)</f>
        <v>1375330</v>
      </c>
      <c r="F11" s="57">
        <v>100</v>
      </c>
      <c r="K11" s="49"/>
    </row>
    <row r="12" spans="1:11" ht="15" customHeight="1" x14ac:dyDescent="0.3">
      <c r="A12" s="36" t="s">
        <v>70</v>
      </c>
      <c r="B12" s="97" t="s">
        <v>101</v>
      </c>
      <c r="C12" s="97"/>
      <c r="D12" s="40">
        <f>P_Aktīvs!H32</f>
        <v>1345416</v>
      </c>
      <c r="E12" s="40">
        <v>1375330</v>
      </c>
      <c r="F12" s="57">
        <v>110</v>
      </c>
    </row>
    <row r="13" spans="1:11" ht="15" customHeight="1" outlineLevel="1" x14ac:dyDescent="0.3">
      <c r="A13" s="36" t="s">
        <v>72</v>
      </c>
      <c r="B13" s="99" t="s">
        <v>196</v>
      </c>
      <c r="C13" s="99"/>
      <c r="D13" s="40">
        <v>0</v>
      </c>
      <c r="E13" s="40">
        <v>0</v>
      </c>
      <c r="F13" s="57">
        <v>120</v>
      </c>
    </row>
    <row r="14" spans="1:11" ht="15" customHeight="1" x14ac:dyDescent="0.3">
      <c r="A14" s="39" t="s">
        <v>129</v>
      </c>
      <c r="B14" s="102" t="s">
        <v>78</v>
      </c>
      <c r="C14" s="102"/>
      <c r="D14" s="25">
        <f>P_Aktīvs!H53</f>
        <v>1912078</v>
      </c>
      <c r="E14" s="25">
        <v>1828353</v>
      </c>
      <c r="F14" s="57">
        <v>180</v>
      </c>
    </row>
    <row r="15" spans="1:11" ht="15" customHeight="1" x14ac:dyDescent="0.3">
      <c r="A15" s="39" t="s">
        <v>130</v>
      </c>
      <c r="B15" s="102" t="s">
        <v>22</v>
      </c>
      <c r="C15" s="102"/>
      <c r="D15" s="25">
        <f>P_Aktīvs!H71</f>
        <v>1852</v>
      </c>
      <c r="E15" s="25">
        <v>2389</v>
      </c>
      <c r="F15" s="57">
        <v>190</v>
      </c>
    </row>
    <row r="16" spans="1:11" ht="15" customHeight="1" x14ac:dyDescent="0.3">
      <c r="A16" s="15"/>
      <c r="C16" s="24" t="s">
        <v>197</v>
      </c>
      <c r="D16" s="37">
        <f>D12+D14+D15</f>
        <v>3259346</v>
      </c>
      <c r="E16" s="37">
        <f>SUM(E11,E14,E15,)</f>
        <v>3206072</v>
      </c>
      <c r="F16" s="57">
        <v>220</v>
      </c>
    </row>
    <row r="17" spans="1:6" ht="6" customHeight="1" thickBot="1" x14ac:dyDescent="0.35">
      <c r="A17" s="15"/>
      <c r="D17" s="28"/>
      <c r="E17" s="28"/>
      <c r="F17" s="57"/>
    </row>
    <row r="18" spans="1:6" ht="15" customHeight="1" thickBot="1" x14ac:dyDescent="0.35">
      <c r="B18" s="98" t="s">
        <v>30</v>
      </c>
      <c r="C18" s="98"/>
      <c r="D18" s="30">
        <f>D8+D16</f>
        <v>3259431</v>
      </c>
      <c r="E18" s="30">
        <f>E8+E16</f>
        <v>3206157</v>
      </c>
      <c r="F18" s="57">
        <v>340</v>
      </c>
    </row>
    <row r="19" spans="1:6" ht="9.9" customHeight="1" x14ac:dyDescent="0.3">
      <c r="D19" s="28"/>
      <c r="E19" s="28"/>
      <c r="F19" s="57"/>
    </row>
    <row r="20" spans="1:6" ht="15" customHeight="1" x14ac:dyDescent="0.3">
      <c r="A20" s="18" t="s">
        <v>23</v>
      </c>
      <c r="B20" s="18"/>
      <c r="D20" s="28"/>
      <c r="E20" s="28"/>
      <c r="F20" s="57">
        <v>350</v>
      </c>
    </row>
    <row r="21" spans="1:6" ht="15" customHeight="1" x14ac:dyDescent="0.3">
      <c r="A21" s="24" t="s">
        <v>57</v>
      </c>
      <c r="B21" s="96" t="s">
        <v>52</v>
      </c>
      <c r="C21" s="96"/>
      <c r="D21" s="28"/>
      <c r="E21" s="28"/>
      <c r="F21" s="57">
        <v>360</v>
      </c>
    </row>
    <row r="22" spans="1:6" ht="15" customHeight="1" x14ac:dyDescent="0.3">
      <c r="A22" s="39">
        <v>1</v>
      </c>
      <c r="B22" s="102" t="s">
        <v>24</v>
      </c>
      <c r="C22" s="102"/>
      <c r="D22" s="25">
        <v>100099</v>
      </c>
      <c r="E22" s="25">
        <v>82117</v>
      </c>
      <c r="F22" s="57">
        <v>370</v>
      </c>
    </row>
    <row r="23" spans="1:6" ht="15" customHeight="1" x14ac:dyDescent="0.3">
      <c r="A23" s="39" t="s">
        <v>129</v>
      </c>
      <c r="B23" s="102" t="s">
        <v>79</v>
      </c>
      <c r="C23" s="102"/>
      <c r="D23" s="25"/>
      <c r="E23" s="25">
        <v>0</v>
      </c>
      <c r="F23" s="57">
        <v>400</v>
      </c>
    </row>
    <row r="24" spans="1:6" ht="15" customHeight="1" x14ac:dyDescent="0.3">
      <c r="A24" s="15"/>
      <c r="B24" s="98" t="s">
        <v>25</v>
      </c>
      <c r="C24" s="98"/>
      <c r="D24" s="37">
        <f>SUM(D22:D23,)</f>
        <v>100099</v>
      </c>
      <c r="E24" s="37">
        <f>SUM(E22:E23,)</f>
        <v>82117</v>
      </c>
      <c r="F24" s="57">
        <v>450</v>
      </c>
    </row>
    <row r="25" spans="1:6" ht="6" customHeight="1" x14ac:dyDescent="0.3">
      <c r="A25" s="15"/>
      <c r="B25" s="15"/>
      <c r="D25" s="28"/>
      <c r="E25" s="28"/>
      <c r="F25" s="57"/>
    </row>
    <row r="26" spans="1:6" ht="15" customHeight="1" x14ac:dyDescent="0.3">
      <c r="A26" s="24" t="s">
        <v>58</v>
      </c>
      <c r="B26" s="96" t="s">
        <v>54</v>
      </c>
      <c r="C26" s="96"/>
      <c r="D26" s="28"/>
      <c r="E26" s="28"/>
      <c r="F26" s="57">
        <v>460</v>
      </c>
    </row>
    <row r="27" spans="1:6" ht="15" customHeight="1" x14ac:dyDescent="0.3">
      <c r="A27" s="39">
        <v>1</v>
      </c>
      <c r="B27" s="102" t="s">
        <v>26</v>
      </c>
      <c r="C27" s="102"/>
      <c r="D27" s="25">
        <v>550042</v>
      </c>
      <c r="E27" s="25">
        <v>467383</v>
      </c>
      <c r="F27" s="57">
        <v>470</v>
      </c>
    </row>
    <row r="28" spans="1:6" ht="15" customHeight="1" x14ac:dyDescent="0.3">
      <c r="A28" s="39" t="e">
        <f>#REF!+1</f>
        <v>#REF!</v>
      </c>
      <c r="B28" s="102" t="s">
        <v>27</v>
      </c>
      <c r="C28" s="102"/>
      <c r="D28" s="25">
        <v>1386</v>
      </c>
      <c r="E28" s="25">
        <v>1172</v>
      </c>
      <c r="F28" s="57">
        <v>500</v>
      </c>
    </row>
    <row r="29" spans="1:6" ht="15" customHeight="1" x14ac:dyDescent="0.3">
      <c r="A29" s="39" t="s">
        <v>133</v>
      </c>
      <c r="B29" s="102" t="s">
        <v>28</v>
      </c>
      <c r="C29" s="102"/>
      <c r="D29" s="25">
        <v>0</v>
      </c>
      <c r="E29" s="25">
        <v>32271</v>
      </c>
      <c r="F29" s="57">
        <v>530</v>
      </c>
    </row>
    <row r="30" spans="1:6" ht="15" customHeight="1" x14ac:dyDescent="0.3">
      <c r="A30" s="8"/>
      <c r="B30" s="98" t="s">
        <v>29</v>
      </c>
      <c r="C30" s="98"/>
      <c r="D30" s="27">
        <f>SUM(D27:D29)</f>
        <v>551428</v>
      </c>
      <c r="E30" s="27">
        <f>SUM(E27:E29)</f>
        <v>500826</v>
      </c>
      <c r="F30" s="57">
        <v>550</v>
      </c>
    </row>
    <row r="31" spans="1:6" ht="15" customHeight="1" thickBot="1" x14ac:dyDescent="0.35">
      <c r="A31" s="24" t="s">
        <v>60</v>
      </c>
      <c r="B31" s="96" t="s">
        <v>55</v>
      </c>
      <c r="C31" s="96"/>
      <c r="D31" s="32">
        <v>1729642</v>
      </c>
      <c r="E31" s="32">
        <v>1581019</v>
      </c>
      <c r="F31" s="57">
        <v>620</v>
      </c>
    </row>
    <row r="32" spans="1:6" ht="15" customHeight="1" thickBot="1" x14ac:dyDescent="0.35">
      <c r="B32" s="98" t="s">
        <v>31</v>
      </c>
      <c r="C32" s="98"/>
      <c r="D32" s="30">
        <f>D24+D30+D31</f>
        <v>2381169</v>
      </c>
      <c r="E32" s="30">
        <f>E24+E30+E31</f>
        <v>2163962</v>
      </c>
      <c r="F32" s="57">
        <v>630</v>
      </c>
    </row>
    <row r="33" spans="1:6" ht="13.2" customHeight="1" thickBot="1" x14ac:dyDescent="0.35">
      <c r="D33" s="28"/>
      <c r="E33" s="28"/>
      <c r="F33" s="57"/>
    </row>
    <row r="34" spans="1:6" ht="15" customHeight="1" thickTop="1" thickBot="1" x14ac:dyDescent="0.35">
      <c r="B34" s="104" t="s">
        <v>32</v>
      </c>
      <c r="C34" s="104"/>
      <c r="D34" s="31">
        <f>D32+D18</f>
        <v>5640600</v>
      </c>
      <c r="E34" s="31">
        <f>E32+E18</f>
        <v>5370119</v>
      </c>
      <c r="F34" s="57">
        <v>640</v>
      </c>
    </row>
    <row r="35" spans="1:6" ht="15" customHeight="1" thickTop="1" x14ac:dyDescent="0.3">
      <c r="D35" s="21" t="str">
        <f>IF($D$34&lt;&gt;Pasīvs!$D$20,CONCATENATE("Aktīvs nesakrīt ar Pasīvu par ",$D$34-Pasīvs!$D$20," EUR"),"")</f>
        <v/>
      </c>
      <c r="E35" s="20" t="str">
        <f>IF($E$34&lt;&gt;Pasīvs!$E$20,CONCATENATE("Aktīvs nesakrīt ar Pasīvu par ",$E$34-Pasīvs!$E$20," EUR"),"")</f>
        <v/>
      </c>
    </row>
    <row r="36" spans="1:6" ht="15" customHeight="1" x14ac:dyDescent="0.3">
      <c r="D36" s="21"/>
      <c r="E36" s="20"/>
    </row>
    <row r="37" spans="1:6" ht="15" customHeight="1" x14ac:dyDescent="0.3">
      <c r="A37" s="1" t="str">
        <f>CONCATENATE("Pielikums no ",Saturs!$I$18,"."," līdz ",Saturs!$I$20-1,"."," lapai ir neatņemama šī finanšu pārskata sastāvdaļa.")</f>
        <v>Pielikums no 9. līdz 20. lapai ir neatņemama šī finanšu pārskata sastāvdaļa.</v>
      </c>
      <c r="B37" s="1"/>
    </row>
    <row r="38" spans="1:6" ht="15" customHeight="1" x14ac:dyDescent="0.3">
      <c r="A38" s="8"/>
      <c r="B38" s="8"/>
      <c r="C38" s="8"/>
      <c r="D38" s="8"/>
    </row>
    <row r="39" spans="1:6" ht="15" customHeight="1" x14ac:dyDescent="0.3">
      <c r="A39" s="1" t="s">
        <v>56</v>
      </c>
      <c r="B39" s="1"/>
    </row>
    <row r="41" spans="1:6" ht="15" customHeight="1" x14ac:dyDescent="0.3">
      <c r="A41" s="1" t="str">
        <f>IF(Info!$B$12="","",Info!$B$12)</f>
        <v>Aivars Pudāns - valdes loceklis</v>
      </c>
    </row>
    <row r="42" spans="1:6" ht="15" customHeight="1" x14ac:dyDescent="0.25">
      <c r="C42" s="50" t="str">
        <f>IF($A$41="","","paraksts")</f>
        <v>paraksts</v>
      </c>
      <c r="D42" s="51"/>
    </row>
    <row r="43" spans="1:6" ht="15" customHeight="1" x14ac:dyDescent="0.3">
      <c r="A43" s="1"/>
    </row>
  </sheetData>
  <customSheetViews>
    <customSheetView guid="{B74F9DDE-709A-4814-BA4A-30104F40145A}" showPageBreaks="1" printArea="1" view="pageBreakPreview">
      <selection sqref="A1:F1"/>
      <pageMargins left="0.98425196850393704" right="0.59055118110236227" top="1.1811023622047245" bottom="0.78740157480314965" header="0.31496062992125984" footer="0.31496062992125984"/>
      <pageSetup paperSize="9" firstPageNumber="7"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23">
    <mergeCell ref="B34:C34"/>
    <mergeCell ref="B31:C31"/>
    <mergeCell ref="B32:C32"/>
    <mergeCell ref="B22:C22"/>
    <mergeCell ref="B23:C23"/>
    <mergeCell ref="B26:C26"/>
    <mergeCell ref="B27:C27"/>
    <mergeCell ref="B24:C24"/>
    <mergeCell ref="B30:C30"/>
    <mergeCell ref="B29:C29"/>
    <mergeCell ref="B28:C28"/>
    <mergeCell ref="B21:C21"/>
    <mergeCell ref="B12:C12"/>
    <mergeCell ref="B18:C18"/>
    <mergeCell ref="B13:C13"/>
    <mergeCell ref="F1:F2"/>
    <mergeCell ref="B8:C8"/>
    <mergeCell ref="A1:E1"/>
    <mergeCell ref="B7:C7"/>
    <mergeCell ref="B14:C14"/>
    <mergeCell ref="B15:C15"/>
    <mergeCell ref="B10:C10"/>
    <mergeCell ref="B11:C11"/>
  </mergeCells>
  <conditionalFormatting sqref="C42">
    <cfRule type="cellIs" dxfId="24" priority="1" stopIfTrue="1" operator="equal">
      <formula>"paraksts"</formula>
    </cfRule>
  </conditionalFormatting>
  <pageMargins left="0.98425196850393704" right="0.59055118110236227" top="1.1811023622047245" bottom="0.78740157480314965" header="0.31496062992125984" footer="0.31496062992125984"/>
  <pageSetup paperSize="9" firstPageNumber="4" orientation="portrait" blackAndWhite="1" useFirstPageNumber="1" r:id="rId2"/>
  <headerFooter>
    <oddHeader>&amp;L&amp;"Times New Roman,Regular"&amp;13SIA "AADSO"
Juridiskā adrese: Ģimnāzijas iela 28-2, Daugavpils
Vienotais reģistrācijas numurs: 
LV41503029988&amp;R&amp;"Times New Roman,Regular"&amp;12 &amp;14 &amp;13 2020.gada pārskats</oddHeader>
    <oddFooter>&amp;C&amp;P</oddFooter>
  </headerFooter>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apa7">
    <tabColor rgb="FFFFC000"/>
  </sheetPr>
  <dimension ref="A1:F31"/>
  <sheetViews>
    <sheetView view="pageBreakPreview" topLeftCell="A4" zoomScaleNormal="100" zoomScaleSheetLayoutView="100" workbookViewId="0">
      <selection activeCell="E26" sqref="E26"/>
    </sheetView>
  </sheetViews>
  <sheetFormatPr defaultColWidth="9.109375" defaultRowHeight="15" customHeight="1" x14ac:dyDescent="0.3"/>
  <cols>
    <col min="1" max="1" width="3.6640625" style="4" customWidth="1"/>
    <col min="2" max="2" width="30.6640625" style="4" customWidth="1"/>
    <col min="3" max="3" width="24.6640625" style="4" customWidth="1"/>
    <col min="4" max="5" width="12.6640625" style="4" customWidth="1"/>
    <col min="6" max="6" width="10.5546875" style="4" customWidth="1"/>
    <col min="7" max="16384" width="9.109375" style="4"/>
  </cols>
  <sheetData>
    <row r="1" spans="1:6" ht="18" customHeight="1" x14ac:dyDescent="0.3">
      <c r="A1" s="91" t="s">
        <v>17</v>
      </c>
      <c r="B1" s="91"/>
      <c r="C1" s="91"/>
      <c r="D1" s="91"/>
      <c r="E1" s="91"/>
      <c r="F1" s="58" t="s">
        <v>105</v>
      </c>
    </row>
    <row r="2" spans="1:6" ht="15" customHeight="1" x14ac:dyDescent="0.3">
      <c r="A2" s="19" t="s">
        <v>33</v>
      </c>
      <c r="D2" s="22">
        <f>Info!$E$19</f>
        <v>44286</v>
      </c>
      <c r="E2" s="22">
        <f>Info!$C$19-1</f>
        <v>44196</v>
      </c>
    </row>
    <row r="3" spans="1:6" ht="15" customHeight="1" x14ac:dyDescent="0.3">
      <c r="D3" s="15" t="str">
        <f>Info!$J$8</f>
        <v>EUR</v>
      </c>
      <c r="E3" s="15" t="str">
        <f>Info!$J$8</f>
        <v>EUR</v>
      </c>
    </row>
    <row r="4" spans="1:6" ht="15" customHeight="1" x14ac:dyDescent="0.3">
      <c r="A4" s="18" t="s">
        <v>35</v>
      </c>
      <c r="F4" s="57">
        <v>650</v>
      </c>
    </row>
    <row r="5" spans="1:6" ht="15" customHeight="1" x14ac:dyDescent="0.3">
      <c r="A5" s="39">
        <v>1</v>
      </c>
      <c r="B5" s="102" t="s">
        <v>36</v>
      </c>
      <c r="C5" s="102"/>
      <c r="D5" s="25">
        <v>473000</v>
      </c>
      <c r="E5" s="25">
        <v>473000</v>
      </c>
      <c r="F5" s="57">
        <v>660</v>
      </c>
    </row>
    <row r="6" spans="1:6" ht="15" customHeight="1" x14ac:dyDescent="0.3">
      <c r="A6" s="39" t="s">
        <v>129</v>
      </c>
      <c r="B6" s="102" t="s">
        <v>84</v>
      </c>
      <c r="C6" s="102"/>
      <c r="D6" s="25">
        <f>E6+E7</f>
        <v>1511182</v>
      </c>
      <c r="E6" s="25">
        <v>1068285</v>
      </c>
      <c r="F6" s="57">
        <v>780</v>
      </c>
    </row>
    <row r="7" spans="1:6" ht="15" customHeight="1" thickBot="1" x14ac:dyDescent="0.35">
      <c r="A7" s="39" t="s">
        <v>130</v>
      </c>
      <c r="B7" s="102" t="s">
        <v>51</v>
      </c>
      <c r="C7" s="102"/>
      <c r="D7" s="25">
        <f>'PZA(IF)'!D17</f>
        <v>85202</v>
      </c>
      <c r="E7" s="25">
        <v>442897</v>
      </c>
      <c r="F7" s="57">
        <v>790</v>
      </c>
    </row>
    <row r="8" spans="1:6" ht="15" customHeight="1" thickBot="1" x14ac:dyDescent="0.35">
      <c r="B8" s="98" t="s">
        <v>37</v>
      </c>
      <c r="C8" s="98"/>
      <c r="D8" s="30">
        <f>SUM(D5,D6,D7)</f>
        <v>2069384</v>
      </c>
      <c r="E8" s="30">
        <f>SUM(E5,E6,E7)</f>
        <v>1984182</v>
      </c>
      <c r="F8" s="57">
        <v>800</v>
      </c>
    </row>
    <row r="9" spans="1:6" ht="13.2" customHeight="1" x14ac:dyDescent="0.3">
      <c r="D9" s="28"/>
      <c r="E9" s="28"/>
      <c r="F9" s="57"/>
    </row>
    <row r="10" spans="1:6" ht="15" customHeight="1" x14ac:dyDescent="0.3">
      <c r="A10" s="18" t="s">
        <v>80</v>
      </c>
      <c r="D10" s="28"/>
      <c r="E10" s="28"/>
      <c r="F10" s="57">
        <v>860</v>
      </c>
    </row>
    <row r="11" spans="1:6" ht="15" customHeight="1" thickBot="1" x14ac:dyDescent="0.35">
      <c r="A11" s="39">
        <v>1</v>
      </c>
      <c r="B11" s="102" t="s">
        <v>41</v>
      </c>
      <c r="C11" s="102"/>
      <c r="D11" s="25">
        <v>2799652</v>
      </c>
      <c r="E11" s="25">
        <v>2799652</v>
      </c>
      <c r="F11" s="57">
        <v>990</v>
      </c>
    </row>
    <row r="12" spans="1:6" ht="15" customHeight="1" thickBot="1" x14ac:dyDescent="0.35">
      <c r="B12" s="98" t="s">
        <v>81</v>
      </c>
      <c r="C12" s="98"/>
      <c r="D12" s="30">
        <f>SUM(D11:D11)</f>
        <v>2799652</v>
      </c>
      <c r="E12" s="30">
        <f>SUM(E11:E11)</f>
        <v>2799652</v>
      </c>
      <c r="F12" s="57">
        <v>1010</v>
      </c>
    </row>
    <row r="13" spans="1:6" ht="15" customHeight="1" x14ac:dyDescent="0.3">
      <c r="A13" s="18" t="s">
        <v>82</v>
      </c>
      <c r="B13" s="18"/>
      <c r="C13" s="18"/>
      <c r="D13" s="28"/>
      <c r="E13" s="28"/>
      <c r="F13" s="57">
        <v>1020</v>
      </c>
    </row>
    <row r="14" spans="1:6" ht="15" customHeight="1" x14ac:dyDescent="0.3">
      <c r="A14" s="39" t="s">
        <v>128</v>
      </c>
      <c r="B14" s="102" t="s">
        <v>38</v>
      </c>
      <c r="C14" s="102"/>
      <c r="D14" s="25">
        <v>217150</v>
      </c>
      <c r="E14" s="25">
        <v>60866</v>
      </c>
      <c r="F14" s="57">
        <v>1080</v>
      </c>
    </row>
    <row r="15" spans="1:6" ht="15" customHeight="1" x14ac:dyDescent="0.3">
      <c r="A15" s="39" t="s">
        <v>129</v>
      </c>
      <c r="B15" s="101" t="s">
        <v>39</v>
      </c>
      <c r="C15" s="101"/>
      <c r="D15" s="25">
        <v>199457</v>
      </c>
      <c r="E15" s="25">
        <v>166300</v>
      </c>
      <c r="F15" s="57">
        <v>1120</v>
      </c>
    </row>
    <row r="16" spans="1:6" ht="15" customHeight="1" x14ac:dyDescent="0.3">
      <c r="A16" s="39" t="s">
        <v>130</v>
      </c>
      <c r="B16" s="102" t="s">
        <v>40</v>
      </c>
      <c r="C16" s="102"/>
      <c r="D16" s="25">
        <v>25229</v>
      </c>
      <c r="E16" s="25">
        <v>29391</v>
      </c>
      <c r="F16" s="57">
        <v>1130</v>
      </c>
    </row>
    <row r="17" spans="1:6" ht="15" customHeight="1" x14ac:dyDescent="0.3">
      <c r="A17" s="39" t="s">
        <v>131</v>
      </c>
      <c r="B17" s="102" t="s">
        <v>41</v>
      </c>
      <c r="C17" s="102"/>
      <c r="D17" s="25">
        <v>250055</v>
      </c>
      <c r="E17" s="25">
        <v>250055</v>
      </c>
      <c r="F17" s="57">
        <v>1140</v>
      </c>
    </row>
    <row r="18" spans="1:6" ht="15" customHeight="1" thickBot="1" x14ac:dyDescent="0.35">
      <c r="A18" s="39" t="s">
        <v>132</v>
      </c>
      <c r="B18" s="102" t="s">
        <v>42</v>
      </c>
      <c r="C18" s="102"/>
      <c r="D18" s="25">
        <v>79673</v>
      </c>
      <c r="E18" s="25">
        <v>79673</v>
      </c>
      <c r="F18" s="57">
        <v>1160</v>
      </c>
    </row>
    <row r="19" spans="1:6" ht="15" customHeight="1" thickBot="1" x14ac:dyDescent="0.35">
      <c r="B19" s="98" t="s">
        <v>83</v>
      </c>
      <c r="C19" s="98"/>
      <c r="D19" s="30">
        <f>SUM(D14:D18)</f>
        <v>771564</v>
      </c>
      <c r="E19" s="30">
        <f>SUM(E14:E18)</f>
        <v>586285</v>
      </c>
      <c r="F19" s="57">
        <v>1180</v>
      </c>
    </row>
    <row r="20" spans="1:6" ht="15" customHeight="1" thickTop="1" thickBot="1" x14ac:dyDescent="0.35">
      <c r="B20" s="104" t="s">
        <v>34</v>
      </c>
      <c r="C20" s="104"/>
      <c r="D20" s="31">
        <f>D8+H16+D12+D19</f>
        <v>5640600</v>
      </c>
      <c r="E20" s="31">
        <f>E8+I16+E12+E19</f>
        <v>5370119</v>
      </c>
      <c r="F20" s="57">
        <v>1190</v>
      </c>
    </row>
    <row r="21" spans="1:6" ht="15" customHeight="1" thickTop="1" x14ac:dyDescent="0.3">
      <c r="D21" s="21" t="str">
        <f>IF($D$20&lt;&gt;Aktīvs!$D$34,CONCATENATE("Pasīvs nesakrīt ar Aktīvu par ",$D$20-Aktīvs!$D$34," EUR"),"")</f>
        <v/>
      </c>
      <c r="E21" s="20" t="str">
        <f>IF($E$20&lt;&gt;Aktīvs!$E$34,CONCATENATE("Aktīvs nesakrīt ar Pasīvu par ",$E$20-Aktīvs!$E$34," EUR"),"")</f>
        <v/>
      </c>
    </row>
    <row r="22" spans="1:6" ht="15" customHeight="1" x14ac:dyDescent="0.3">
      <c r="A22" s="1" t="str">
        <f>CONCATENATE("Pielikums no ",Saturs!$I$18,"."," līdz ",Saturs!$I$20-1,"."," lapai ir neatņemama šī finanšu pārskata sastāvdaļa.")</f>
        <v>Pielikums no 9. līdz 20. lapai ir neatņemama šī finanšu pārskata sastāvdaļa.</v>
      </c>
    </row>
    <row r="23" spans="1:6" ht="15" customHeight="1" x14ac:dyDescent="0.3">
      <c r="A23" s="8"/>
      <c r="B23" s="8"/>
      <c r="C23" s="8"/>
      <c r="D23" s="8"/>
    </row>
    <row r="24" spans="1:6" ht="15" customHeight="1" x14ac:dyDescent="0.3">
      <c r="A24" s="1" t="s">
        <v>56</v>
      </c>
    </row>
    <row r="26" spans="1:6" ht="15" customHeight="1" x14ac:dyDescent="0.3">
      <c r="A26" s="1" t="str">
        <f>IF(Info!$B$12="","",Info!$B$12)</f>
        <v>Aivars Pudāns - valdes loceklis</v>
      </c>
    </row>
    <row r="27" spans="1:6" ht="15" customHeight="1" x14ac:dyDescent="0.25">
      <c r="A27" s="1"/>
      <c r="C27" s="50" t="str">
        <f>IF($A$26="","","paraksts")</f>
        <v>paraksts</v>
      </c>
      <c r="D27" s="51"/>
    </row>
    <row r="28" spans="1:6" ht="15" customHeight="1" x14ac:dyDescent="0.3">
      <c r="A28" s="1"/>
    </row>
    <row r="29" spans="1:6" ht="15" customHeight="1" x14ac:dyDescent="0.25">
      <c r="A29" s="1"/>
      <c r="C29" s="50"/>
      <c r="D29" s="51"/>
    </row>
    <row r="30" spans="1:6" ht="15" customHeight="1" x14ac:dyDescent="0.25">
      <c r="A30" s="1"/>
      <c r="C30" s="50"/>
      <c r="D30" s="52"/>
    </row>
    <row r="31" spans="1:6" ht="15" customHeight="1" x14ac:dyDescent="0.3">
      <c r="A31" s="1"/>
    </row>
  </sheetData>
  <customSheetViews>
    <customSheetView guid="{B74F9DDE-709A-4814-BA4A-30104F40145A}" showPageBreaks="1" printArea="1" view="pageBreakPreview">
      <selection sqref="A1:F1"/>
      <pageMargins left="0.98425196850393704" right="0.59055118110236227" top="1.1811023622047245" bottom="0.78740157480314965" header="0.31496062992125984" footer="0.31496062992125984"/>
      <pageSetup paperSize="9" firstPageNumber="9"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14">
    <mergeCell ref="A1:E1"/>
    <mergeCell ref="B8:C8"/>
    <mergeCell ref="B7:C7"/>
    <mergeCell ref="B5:C5"/>
    <mergeCell ref="B6:C6"/>
    <mergeCell ref="B14:C14"/>
    <mergeCell ref="B19:C19"/>
    <mergeCell ref="B12:C12"/>
    <mergeCell ref="B11:C11"/>
    <mergeCell ref="B20:C20"/>
    <mergeCell ref="B18:C18"/>
    <mergeCell ref="B17:C17"/>
    <mergeCell ref="B16:C16"/>
    <mergeCell ref="B15:C15"/>
  </mergeCells>
  <conditionalFormatting sqref="C27">
    <cfRule type="cellIs" dxfId="23" priority="3" stopIfTrue="1" operator="equal">
      <formula>"paraksts"</formula>
    </cfRule>
  </conditionalFormatting>
  <conditionalFormatting sqref="C29">
    <cfRule type="cellIs" dxfId="22" priority="2" stopIfTrue="1" operator="equal">
      <formula>"paraksts"</formula>
    </cfRule>
  </conditionalFormatting>
  <conditionalFormatting sqref="C30">
    <cfRule type="cellIs" dxfId="21" priority="1" stopIfTrue="1" operator="equal">
      <formula>"paraksts"</formula>
    </cfRule>
  </conditionalFormatting>
  <pageMargins left="0.98425196850393704" right="0.59055118110236227" top="1.1811023622047245" bottom="0.78740157480314965" header="0.31496062992125984" footer="0.31496062992125984"/>
  <pageSetup paperSize="9" firstPageNumber="6" orientation="portrait" blackAndWhite="1" useFirstPageNumber="1" r:id="rId2"/>
  <headerFooter>
    <oddHeader>&amp;L&amp;"Times New Roman,Regular"&amp;13SIA "AADSO"
Juridiskā adrese: Ģimnāzijas iela 28-2, Daugavpils
Vienotais reģistrācijas numurs: 
LV41503029988&amp;R&amp;"Times New Roman,Regular"&amp;12 &amp;14 &amp;13 2020.gada pārskats</oddHeader>
    <oddFooter>&amp;C&amp;P</oddFooter>
  </headerFooter>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apa5">
    <tabColor theme="5" tint="-0.249977111117893"/>
  </sheetPr>
  <dimension ref="A1:F24"/>
  <sheetViews>
    <sheetView view="pageBreakPreview" topLeftCell="A4" zoomScaleNormal="100" zoomScaleSheetLayoutView="100" workbookViewId="0">
      <selection activeCell="D9" sqref="D9"/>
    </sheetView>
  </sheetViews>
  <sheetFormatPr defaultColWidth="9.109375" defaultRowHeight="15" customHeight="1" x14ac:dyDescent="0.3"/>
  <cols>
    <col min="1" max="1" width="3.6640625" style="4" customWidth="1"/>
    <col min="2" max="2" width="30.6640625" style="4" customWidth="1"/>
    <col min="3" max="3" width="24.6640625" style="4" customWidth="1"/>
    <col min="4" max="5" width="12.6640625" style="4" customWidth="1"/>
    <col min="6" max="6" width="10.33203125" style="4" customWidth="1"/>
    <col min="7" max="16384" width="9.109375" style="4"/>
  </cols>
  <sheetData>
    <row r="1" spans="1:6" ht="18" customHeight="1" x14ac:dyDescent="0.3">
      <c r="A1" s="91" t="s">
        <v>43</v>
      </c>
      <c r="B1" s="91"/>
      <c r="C1" s="91"/>
      <c r="D1" s="91"/>
      <c r="E1" s="91"/>
      <c r="F1" s="100" t="s">
        <v>105</v>
      </c>
    </row>
    <row r="2" spans="1:6" ht="15" customHeight="1" x14ac:dyDescent="0.3">
      <c r="B2" s="90" t="s">
        <v>69</v>
      </c>
      <c r="C2" s="90"/>
      <c r="D2" s="90"/>
      <c r="E2" s="90"/>
      <c r="F2" s="100"/>
    </row>
    <row r="3" spans="1:6" ht="15" customHeight="1" x14ac:dyDescent="0.3">
      <c r="D3" s="23">
        <v>2021</v>
      </c>
      <c r="E3" s="23">
        <v>2020</v>
      </c>
    </row>
    <row r="4" spans="1:6" ht="15" customHeight="1" x14ac:dyDescent="0.3">
      <c r="D4" s="15" t="str">
        <f>Info!$J$8</f>
        <v>EUR</v>
      </c>
      <c r="E4" s="15" t="str">
        <f>Info!$J$8</f>
        <v>EUR</v>
      </c>
    </row>
    <row r="6" spans="1:6" ht="15" customHeight="1" x14ac:dyDescent="0.3">
      <c r="A6" s="34">
        <v>1</v>
      </c>
      <c r="B6" s="102" t="s">
        <v>74</v>
      </c>
      <c r="C6" s="102"/>
      <c r="D6" s="26">
        <f>D7</f>
        <v>998552</v>
      </c>
      <c r="E6" s="26">
        <f>E7</f>
        <v>3894604</v>
      </c>
      <c r="F6" s="57">
        <v>10</v>
      </c>
    </row>
    <row r="7" spans="1:6" ht="15" customHeight="1" x14ac:dyDescent="0.3">
      <c r="A7" s="36"/>
      <c r="B7" s="97" t="s">
        <v>73</v>
      </c>
      <c r="C7" s="97"/>
      <c r="D7" s="40">
        <v>998552</v>
      </c>
      <c r="E7" s="40">
        <v>3894604</v>
      </c>
      <c r="F7" s="57">
        <v>30</v>
      </c>
    </row>
    <row r="8" spans="1:6" ht="30" customHeight="1" x14ac:dyDescent="0.3">
      <c r="A8" s="34">
        <f>A6+1</f>
        <v>2</v>
      </c>
      <c r="B8" s="101" t="s">
        <v>71</v>
      </c>
      <c r="C8" s="101"/>
      <c r="D8" s="25">
        <v>-894202</v>
      </c>
      <c r="E8" s="25">
        <v>-3584720</v>
      </c>
      <c r="F8" s="57">
        <v>40</v>
      </c>
    </row>
    <row r="9" spans="1:6" ht="15" customHeight="1" x14ac:dyDescent="0.3">
      <c r="A9" s="35">
        <f t="shared" ref="A9:A13" si="0">A8+1</f>
        <v>3</v>
      </c>
      <c r="B9" s="96" t="s">
        <v>45</v>
      </c>
      <c r="C9" s="96"/>
      <c r="D9" s="37">
        <f>SUM(D6,D8)</f>
        <v>104350</v>
      </c>
      <c r="E9" s="37">
        <f>SUM(E6,E8)</f>
        <v>309884</v>
      </c>
      <c r="F9" s="57">
        <v>50</v>
      </c>
    </row>
    <row r="10" spans="1:6" ht="15" customHeight="1" x14ac:dyDescent="0.3">
      <c r="A10" s="34">
        <f t="shared" si="0"/>
        <v>4</v>
      </c>
      <c r="B10" s="102" t="s">
        <v>46</v>
      </c>
      <c r="C10" s="102"/>
      <c r="D10" s="25">
        <v>-793</v>
      </c>
      <c r="E10" s="25">
        <v>-3511</v>
      </c>
      <c r="F10" s="57">
        <v>60</v>
      </c>
    </row>
    <row r="11" spans="1:6" ht="15" customHeight="1" x14ac:dyDescent="0.3">
      <c r="A11" s="34">
        <f t="shared" si="0"/>
        <v>5</v>
      </c>
      <c r="B11" s="102" t="s">
        <v>47</v>
      </c>
      <c r="C11" s="102"/>
      <c r="D11" s="25">
        <v>-38135</v>
      </c>
      <c r="E11" s="25">
        <v>-152420</v>
      </c>
      <c r="F11" s="57">
        <v>70</v>
      </c>
    </row>
    <row r="12" spans="1:6" ht="15" customHeight="1" x14ac:dyDescent="0.3">
      <c r="A12" s="34">
        <f t="shared" si="0"/>
        <v>6</v>
      </c>
      <c r="B12" s="102" t="s">
        <v>48</v>
      </c>
      <c r="C12" s="102"/>
      <c r="D12" s="25">
        <v>20817</v>
      </c>
      <c r="E12" s="25">
        <v>297732</v>
      </c>
      <c r="F12" s="57">
        <v>80</v>
      </c>
    </row>
    <row r="13" spans="1:6" ht="15" customHeight="1" x14ac:dyDescent="0.3">
      <c r="A13" s="34">
        <f t="shared" si="0"/>
        <v>7</v>
      </c>
      <c r="B13" s="102" t="s">
        <v>49</v>
      </c>
      <c r="C13" s="102"/>
      <c r="D13" s="25">
        <v>-1037</v>
      </c>
      <c r="E13" s="25">
        <v>-8788</v>
      </c>
      <c r="F13" s="57">
        <v>90</v>
      </c>
    </row>
    <row r="14" spans="1:6" ht="22.5" customHeight="1" x14ac:dyDescent="0.3">
      <c r="A14" s="35" t="s">
        <v>134</v>
      </c>
      <c r="B14" s="103" t="s">
        <v>75</v>
      </c>
      <c r="C14" s="103"/>
      <c r="D14" s="37">
        <f>SUM(D9,D10,D11,D12,D13,)</f>
        <v>85202</v>
      </c>
      <c r="E14" s="37">
        <f>SUM(E9,E10,E11,E12,E13,)</f>
        <v>442897</v>
      </c>
      <c r="F14" s="57">
        <v>240</v>
      </c>
    </row>
    <row r="15" spans="1:6" ht="15" customHeight="1" x14ac:dyDescent="0.3">
      <c r="A15" s="34" t="s">
        <v>135</v>
      </c>
      <c r="B15" s="101" t="s">
        <v>50</v>
      </c>
      <c r="C15" s="101"/>
      <c r="D15" s="25">
        <v>0</v>
      </c>
      <c r="E15" s="25">
        <v>0</v>
      </c>
      <c r="F15" s="57">
        <v>250</v>
      </c>
    </row>
    <row r="16" spans="1:6" ht="30" customHeight="1" x14ac:dyDescent="0.3">
      <c r="A16" s="35" t="s">
        <v>136</v>
      </c>
      <c r="B16" s="103" t="s">
        <v>76</v>
      </c>
      <c r="C16" s="103"/>
      <c r="D16" s="37">
        <f>SUM(D14,D15)</f>
        <v>85202</v>
      </c>
      <c r="E16" s="37">
        <f>SUM(E14,E15)</f>
        <v>442897</v>
      </c>
      <c r="F16" s="57">
        <v>260</v>
      </c>
    </row>
    <row r="17" spans="1:6" ht="24" customHeight="1" thickBot="1" x14ac:dyDescent="0.35">
      <c r="A17" s="38">
        <v>11</v>
      </c>
      <c r="B17" s="104" t="s">
        <v>51</v>
      </c>
      <c r="C17" s="104"/>
      <c r="D17" s="29">
        <f>SUM(D16,)</f>
        <v>85202</v>
      </c>
      <c r="E17" s="29">
        <f>SUM(E16,)</f>
        <v>442897</v>
      </c>
      <c r="F17" s="57">
        <v>290</v>
      </c>
    </row>
    <row r="18" spans="1:6" ht="15" customHeight="1" thickTop="1" x14ac:dyDescent="0.3">
      <c r="D18" s="21" t="str">
        <f>IF($D$17&lt;&gt;Pasīvs!$D$7,CONCATENATE("PZA nesakrīt ar bilanci par ",$D$17-Pasīvs!$D$7," EUR"),"")</f>
        <v/>
      </c>
      <c r="E18" s="20" t="str">
        <f>IF($E$17&lt;&gt;Pasīvs!$E$7,CONCATENATE("PZA nesakrīt ar bilanci par ",$E$17-Pasīvs!$E$7," EUR"),"")</f>
        <v/>
      </c>
    </row>
    <row r="19" spans="1:6" ht="15" customHeight="1" x14ac:dyDescent="0.3">
      <c r="A19" s="102" t="str">
        <f>CONCATENATE("Pielikums no ",Saturs!$I$18,"."," līdz ",Saturs!$I$20-1,"."," lapai ir neatņemama šī finanšu pārskata sastāvdaļa.")</f>
        <v>Pielikums no 9. līdz 20. lapai ir neatņemama šī finanšu pārskata sastāvdaļa.</v>
      </c>
      <c r="B19" s="102"/>
      <c r="C19" s="102"/>
      <c r="D19" s="102"/>
      <c r="E19" s="102"/>
    </row>
    <row r="20" spans="1:6" ht="15" customHeight="1" x14ac:dyDescent="0.3">
      <c r="B20" s="8"/>
      <c r="C20" s="8"/>
      <c r="D20" s="8"/>
      <c r="E20" s="8"/>
    </row>
    <row r="21" spans="1:6" ht="15" customHeight="1" x14ac:dyDescent="0.3">
      <c r="A21" s="1" t="s">
        <v>56</v>
      </c>
    </row>
    <row r="22" spans="1:6" ht="15" customHeight="1" x14ac:dyDescent="0.3">
      <c r="A22" s="1" t="str">
        <f>IF(Info!$B$12="","",Info!$B$12)</f>
        <v>Aivars Pudāns - valdes loceklis</v>
      </c>
    </row>
    <row r="23" spans="1:6" ht="15" customHeight="1" x14ac:dyDescent="0.25">
      <c r="A23" s="1"/>
      <c r="C23" s="50" t="str">
        <f>IF($A$22="","","paraksts")</f>
        <v>paraksts</v>
      </c>
      <c r="D23" s="51"/>
    </row>
    <row r="24" spans="1:6" ht="15" customHeight="1" x14ac:dyDescent="0.3">
      <c r="A24" s="1"/>
    </row>
  </sheetData>
  <customSheetViews>
    <customSheetView guid="{B74F9DDE-709A-4814-BA4A-30104F40145A}" showPageBreaks="1" printArea="1" view="pageBreakPreview">
      <selection sqref="A1:E1"/>
      <pageMargins left="0.98425196850393704" right="0.59055118110236227" top="1.1811023622047245" bottom="0.78740157480314965" header="0.31496062992125984" footer="0.31496062992125984"/>
      <pageSetup paperSize="9" firstPageNumber="6"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16">
    <mergeCell ref="B6:C6"/>
    <mergeCell ref="B13:C13"/>
    <mergeCell ref="B7:C7"/>
    <mergeCell ref="A19:E19"/>
    <mergeCell ref="F1:F2"/>
    <mergeCell ref="B16:C16"/>
    <mergeCell ref="B17:C17"/>
    <mergeCell ref="B14:C14"/>
    <mergeCell ref="B15:C15"/>
    <mergeCell ref="B11:C11"/>
    <mergeCell ref="B12:C12"/>
    <mergeCell ref="B2:E2"/>
    <mergeCell ref="B8:C8"/>
    <mergeCell ref="B9:C9"/>
    <mergeCell ref="B10:C10"/>
    <mergeCell ref="A1:E1"/>
  </mergeCells>
  <conditionalFormatting sqref="C23">
    <cfRule type="cellIs" dxfId="20" priority="3" stopIfTrue="1" operator="equal">
      <formula>"paraksts"</formula>
    </cfRule>
  </conditionalFormatting>
  <pageMargins left="0.98425196850393704" right="0.59055118110236227" top="1.1811023622047245" bottom="0.78740157480314965" header="0.31496062992125984" footer="0.31496062992125984"/>
  <pageSetup paperSize="9" firstPageNumber="8" orientation="portrait" blackAndWhite="1" useFirstPageNumber="1" r:id="rId2"/>
  <headerFooter>
    <oddHeader>&amp;L&amp;"Times New Roman,Regular"&amp;13SIA "AADSO"
Juridiskā adrese: Ģimnāzijas iela 28-2, Daugavpils
Vienotais reģistrācijas numurs: 
LV41503029988&amp;R&amp;"Times New Roman,Regular"&amp;12 &amp;14 &amp;13 2020.gada pārskats</oddHeader>
    <oddFooter>&amp;C&amp;P</oddFooter>
  </headerFooter>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F42"/>
  <sheetViews>
    <sheetView view="pageBreakPreview" zoomScaleNormal="100" zoomScaleSheetLayoutView="100" workbookViewId="0">
      <selection activeCell="D9" sqref="D9"/>
    </sheetView>
  </sheetViews>
  <sheetFormatPr defaultColWidth="9.109375" defaultRowHeight="15" customHeight="1" x14ac:dyDescent="0.3"/>
  <cols>
    <col min="1" max="1" width="4.33203125" style="4" customWidth="1"/>
    <col min="2" max="2" width="30.6640625" style="4" customWidth="1"/>
    <col min="3" max="3" width="24.6640625" style="4" customWidth="1"/>
    <col min="4" max="5" width="12.6640625" style="4" customWidth="1"/>
    <col min="6" max="6" width="10.44140625" style="4" customWidth="1"/>
    <col min="7" max="16384" width="9.109375" style="4"/>
  </cols>
  <sheetData>
    <row r="1" spans="1:6" ht="18" customHeight="1" x14ac:dyDescent="0.3">
      <c r="A1" s="91" t="s">
        <v>176</v>
      </c>
      <c r="B1" s="91"/>
      <c r="C1" s="91"/>
      <c r="D1" s="91"/>
      <c r="E1" s="91"/>
      <c r="F1" s="100" t="s">
        <v>105</v>
      </c>
    </row>
    <row r="2" spans="1:6" ht="15" customHeight="1" x14ac:dyDescent="0.3">
      <c r="A2" s="90" t="s">
        <v>175</v>
      </c>
      <c r="B2" s="90"/>
      <c r="C2" s="90"/>
      <c r="D2" s="90"/>
      <c r="E2" s="90"/>
      <c r="F2" s="100"/>
    </row>
    <row r="4" spans="1:6" ht="15" customHeight="1" x14ac:dyDescent="0.3">
      <c r="D4" s="23">
        <v>2021</v>
      </c>
      <c r="E4" s="23">
        <v>2020</v>
      </c>
    </row>
    <row r="5" spans="1:6" ht="15" customHeight="1" x14ac:dyDescent="0.3">
      <c r="D5" s="15" t="str">
        <f>[1]Info!$J$8</f>
        <v>EUR</v>
      </c>
      <c r="E5" s="15" t="str">
        <f>[1]Info!$J$8</f>
        <v>EUR</v>
      </c>
    </row>
    <row r="6" spans="1:6" ht="15" customHeight="1" x14ac:dyDescent="0.3">
      <c r="A6" s="24" t="s">
        <v>57</v>
      </c>
      <c r="B6" s="79" t="s">
        <v>174</v>
      </c>
      <c r="C6" s="79"/>
      <c r="F6" s="57">
        <v>10</v>
      </c>
    </row>
    <row r="7" spans="1:6" ht="15" customHeight="1" x14ac:dyDescent="0.3">
      <c r="A7" s="39">
        <v>1</v>
      </c>
      <c r="B7" s="102" t="s">
        <v>75</v>
      </c>
      <c r="C7" s="102"/>
      <c r="D7" s="27">
        <f>'PZA(IF)'!D17</f>
        <v>85202</v>
      </c>
      <c r="E7" s="27">
        <f>'PZA(IF)'!E17</f>
        <v>442897</v>
      </c>
      <c r="F7" s="57">
        <v>20</v>
      </c>
    </row>
    <row r="8" spans="1:6" ht="15" customHeight="1" x14ac:dyDescent="0.3">
      <c r="A8" s="81"/>
      <c r="B8" s="106" t="s">
        <v>171</v>
      </c>
      <c r="C8" s="106"/>
      <c r="D8" s="26"/>
      <c r="E8" s="26"/>
      <c r="F8" s="57">
        <v>30</v>
      </c>
    </row>
    <row r="9" spans="1:6" ht="15" customHeight="1" x14ac:dyDescent="0.3">
      <c r="A9" s="81"/>
      <c r="B9" s="102" t="s">
        <v>173</v>
      </c>
      <c r="C9" s="102"/>
      <c r="D9" s="25">
        <f>P_Aktīvs!H66+P_Aktīvs!H48+P_Aktīvs!H28</f>
        <v>94926</v>
      </c>
      <c r="E9" s="25">
        <v>376721</v>
      </c>
      <c r="F9" s="57">
        <v>40</v>
      </c>
    </row>
    <row r="10" spans="1:6" ht="15" customHeight="1" x14ac:dyDescent="0.3">
      <c r="A10" s="81"/>
      <c r="B10" s="101" t="s">
        <v>198</v>
      </c>
      <c r="C10" s="101"/>
      <c r="D10" s="25"/>
      <c r="E10" s="25"/>
      <c r="F10" s="57">
        <v>70</v>
      </c>
    </row>
    <row r="11" spans="1:6" ht="30" customHeight="1" x14ac:dyDescent="0.3">
      <c r="A11" s="81"/>
      <c r="B11" s="101" t="s">
        <v>199</v>
      </c>
      <c r="C11" s="101"/>
      <c r="D11" s="25"/>
      <c r="E11" s="25"/>
      <c r="F11" s="57">
        <v>110</v>
      </c>
    </row>
    <row r="12" spans="1:6" ht="30" customHeight="1" x14ac:dyDescent="0.3">
      <c r="A12" s="39">
        <f>A7+1</f>
        <v>2</v>
      </c>
      <c r="B12" s="101" t="s">
        <v>172</v>
      </c>
      <c r="C12" s="101"/>
      <c r="D12" s="27">
        <f>SUM(D9:D11)+D7</f>
        <v>180128</v>
      </c>
      <c r="E12" s="27">
        <f>SUM(E9:E11)+E7</f>
        <v>819618</v>
      </c>
      <c r="F12" s="57">
        <v>130</v>
      </c>
    </row>
    <row r="13" spans="1:6" ht="15" customHeight="1" x14ac:dyDescent="0.3">
      <c r="A13" s="81"/>
      <c r="B13" s="106" t="s">
        <v>171</v>
      </c>
      <c r="C13" s="106"/>
      <c r="D13" s="26"/>
      <c r="E13" s="26"/>
      <c r="F13" s="57">
        <v>140</v>
      </c>
    </row>
    <row r="14" spans="1:6" ht="15" customHeight="1" x14ac:dyDescent="0.3">
      <c r="A14" s="81"/>
      <c r="B14" s="101" t="s">
        <v>170</v>
      </c>
      <c r="C14" s="101"/>
      <c r="D14" s="25">
        <f>Aktīvs!E30-Aktīvs!D30</f>
        <v>-50602</v>
      </c>
      <c r="E14" s="25">
        <v>-36012</v>
      </c>
      <c r="F14" s="57">
        <v>150</v>
      </c>
    </row>
    <row r="15" spans="1:6" ht="15" customHeight="1" x14ac:dyDescent="0.3">
      <c r="A15" s="81"/>
      <c r="B15" s="102" t="s">
        <v>169</v>
      </c>
      <c r="C15" s="102"/>
      <c r="D15" s="25">
        <f>Aktīvs!E24-Aktīvs!D24</f>
        <v>-17982</v>
      </c>
      <c r="E15" s="25">
        <v>-4064</v>
      </c>
      <c r="F15" s="57">
        <v>160</v>
      </c>
    </row>
    <row r="16" spans="1:6" ht="30" customHeight="1" x14ac:dyDescent="0.3">
      <c r="A16" s="81"/>
      <c r="B16" s="101" t="s">
        <v>168</v>
      </c>
      <c r="C16" s="101"/>
      <c r="D16" s="25">
        <f>Pasīvs!D12+Pasīvs!D19-Pasīvs!E12-Pasīvs!E19</f>
        <v>185279</v>
      </c>
      <c r="E16" s="25">
        <v>-267919</v>
      </c>
      <c r="F16" s="57">
        <v>170</v>
      </c>
    </row>
    <row r="17" spans="1:6" ht="15" customHeight="1" x14ac:dyDescent="0.3">
      <c r="A17" s="80">
        <f>A12+1</f>
        <v>3</v>
      </c>
      <c r="B17" s="103" t="s">
        <v>167</v>
      </c>
      <c r="C17" s="103"/>
      <c r="D17" s="27">
        <f>SUM(D14:D16)+D12</f>
        <v>296823</v>
      </c>
      <c r="E17" s="27">
        <f>SUM(E14:E16)+E12</f>
        <v>511623</v>
      </c>
      <c r="F17" s="57">
        <v>180</v>
      </c>
    </row>
    <row r="18" spans="1:6" ht="15" customHeight="1" x14ac:dyDescent="0.3">
      <c r="A18" s="39"/>
      <c r="B18" s="102" t="s">
        <v>166</v>
      </c>
      <c r="C18" s="102"/>
      <c r="D18" s="25"/>
      <c r="E18" s="25"/>
      <c r="F18" s="57">
        <v>200</v>
      </c>
    </row>
    <row r="19" spans="1:6" ht="15" customHeight="1" x14ac:dyDescent="0.3">
      <c r="A19" s="80">
        <f>A18+1</f>
        <v>1</v>
      </c>
      <c r="B19" s="96" t="s">
        <v>165</v>
      </c>
      <c r="C19" s="96"/>
      <c r="D19" s="27">
        <f>SUM(D17:D18)</f>
        <v>296823</v>
      </c>
      <c r="E19" s="27">
        <f>SUM(E17:E18)</f>
        <v>511623</v>
      </c>
      <c r="F19" s="57">
        <v>210</v>
      </c>
    </row>
    <row r="20" spans="1:6" ht="15" customHeight="1" x14ac:dyDescent="0.3">
      <c r="A20" s="81"/>
      <c r="B20" s="16"/>
      <c r="C20" s="16"/>
      <c r="D20" s="28"/>
      <c r="E20" s="28"/>
      <c r="F20" s="57"/>
    </row>
    <row r="21" spans="1:6" ht="15" customHeight="1" x14ac:dyDescent="0.3">
      <c r="A21" s="24" t="s">
        <v>58</v>
      </c>
      <c r="B21" s="79" t="s">
        <v>164</v>
      </c>
      <c r="C21" s="79"/>
      <c r="D21" s="28"/>
      <c r="E21" s="28"/>
      <c r="F21" s="57">
        <v>220</v>
      </c>
    </row>
    <row r="22" spans="1:6" ht="15" customHeight="1" x14ac:dyDescent="0.3">
      <c r="A22" s="39" t="s">
        <v>128</v>
      </c>
      <c r="B22" s="102" t="s">
        <v>163</v>
      </c>
      <c r="C22" s="102"/>
      <c r="D22" s="25">
        <f>-P_Aktīvs!H41-P_Aktīvs!H59</f>
        <v>-148200</v>
      </c>
      <c r="E22" s="25">
        <v>0</v>
      </c>
      <c r="F22" s="57">
        <v>250</v>
      </c>
    </row>
    <row r="23" spans="1:6" ht="15" customHeight="1" x14ac:dyDescent="0.3">
      <c r="A23" s="39" t="s">
        <v>129</v>
      </c>
      <c r="B23" s="102" t="s">
        <v>162</v>
      </c>
      <c r="C23" s="102"/>
      <c r="D23" s="25"/>
      <c r="E23" s="25">
        <v>0</v>
      </c>
      <c r="F23" s="57">
        <v>260</v>
      </c>
    </row>
    <row r="24" spans="1:6" ht="15" customHeight="1" x14ac:dyDescent="0.3">
      <c r="A24" s="80"/>
      <c r="B24" s="96" t="s">
        <v>161</v>
      </c>
      <c r="C24" s="96"/>
      <c r="D24" s="27">
        <f>SUM(D22:D23)</f>
        <v>-148200</v>
      </c>
      <c r="E24" s="27">
        <f>SUM(E22:E23)</f>
        <v>0</v>
      </c>
      <c r="F24" s="57">
        <v>310</v>
      </c>
    </row>
    <row r="25" spans="1:6" ht="15" customHeight="1" x14ac:dyDescent="0.3">
      <c r="A25" s="79"/>
      <c r="B25" s="78"/>
      <c r="C25" s="78"/>
      <c r="D25" s="28"/>
      <c r="E25" s="28"/>
      <c r="F25" s="57"/>
    </row>
    <row r="26" spans="1:6" ht="15" customHeight="1" x14ac:dyDescent="0.3">
      <c r="A26" s="24" t="s">
        <v>59</v>
      </c>
      <c r="B26" s="79" t="s">
        <v>160</v>
      </c>
      <c r="C26" s="79"/>
      <c r="D26" s="28"/>
      <c r="E26" s="28"/>
      <c r="F26" s="57">
        <v>320</v>
      </c>
    </row>
    <row r="27" spans="1:6" ht="15" customHeight="1" x14ac:dyDescent="0.3">
      <c r="A27" s="39" t="s">
        <v>128</v>
      </c>
      <c r="B27" s="101" t="s">
        <v>159</v>
      </c>
      <c r="C27" s="101"/>
      <c r="D27" s="25">
        <v>0</v>
      </c>
      <c r="E27" s="25">
        <v>-217862</v>
      </c>
      <c r="F27" s="57">
        <v>380</v>
      </c>
    </row>
    <row r="28" spans="1:6" ht="0.6" customHeight="1" x14ac:dyDescent="0.3">
      <c r="A28" s="39">
        <v>2</v>
      </c>
      <c r="B28" s="105" t="s">
        <v>204</v>
      </c>
      <c r="C28" s="105"/>
      <c r="D28" s="25"/>
      <c r="E28" s="25"/>
      <c r="F28" s="85"/>
    </row>
    <row r="29" spans="1:6" ht="15" customHeight="1" x14ac:dyDescent="0.3">
      <c r="A29" s="80"/>
      <c r="B29" s="96" t="s">
        <v>158</v>
      </c>
      <c r="C29" s="96"/>
      <c r="D29" s="27">
        <f>SUM(D27:D28)</f>
        <v>0</v>
      </c>
      <c r="E29" s="27">
        <f>SUM(E27:E27)</f>
        <v>-217862</v>
      </c>
      <c r="F29" s="57">
        <v>390</v>
      </c>
    </row>
    <row r="30" spans="1:6" ht="15" customHeight="1" x14ac:dyDescent="0.3">
      <c r="A30" s="79"/>
      <c r="B30" s="78"/>
      <c r="C30" s="78"/>
      <c r="D30" s="28"/>
      <c r="E30" s="28"/>
      <c r="F30" s="57"/>
    </row>
    <row r="31" spans="1:6" ht="15" customHeight="1" x14ac:dyDescent="0.3">
      <c r="A31" s="24" t="s">
        <v>60</v>
      </c>
      <c r="B31" s="79" t="s">
        <v>157</v>
      </c>
      <c r="C31" s="79"/>
      <c r="D31" s="32">
        <v>0</v>
      </c>
      <c r="E31" s="32">
        <v>0</v>
      </c>
      <c r="F31" s="57">
        <v>400</v>
      </c>
    </row>
    <row r="32" spans="1:6" ht="9.9" customHeight="1" x14ac:dyDescent="0.3">
      <c r="D32" s="28"/>
      <c r="E32" s="28"/>
      <c r="F32" s="57"/>
    </row>
    <row r="33" spans="1:6" ht="15" customHeight="1" x14ac:dyDescent="0.3">
      <c r="A33" s="24" t="s">
        <v>156</v>
      </c>
      <c r="B33" s="79" t="s">
        <v>155</v>
      </c>
      <c r="C33" s="79"/>
      <c r="D33" s="27">
        <f>D19+D24+D29+D31</f>
        <v>148623</v>
      </c>
      <c r="E33" s="27">
        <f>E19+E24+E29+E31</f>
        <v>293761</v>
      </c>
      <c r="F33" s="57">
        <v>410</v>
      </c>
    </row>
    <row r="34" spans="1:6" ht="9.9" customHeight="1" x14ac:dyDescent="0.3">
      <c r="D34" s="28"/>
      <c r="E34" s="28"/>
      <c r="F34" s="57"/>
    </row>
    <row r="35" spans="1:6" ht="15" customHeight="1" x14ac:dyDescent="0.3">
      <c r="A35" s="24" t="s">
        <v>154</v>
      </c>
      <c r="B35" s="79" t="s">
        <v>153</v>
      </c>
      <c r="C35" s="79"/>
      <c r="D35" s="27">
        <f>E36</f>
        <v>1581019</v>
      </c>
      <c r="E35" s="32">
        <v>1287258</v>
      </c>
      <c r="F35" s="57">
        <v>420</v>
      </c>
    </row>
    <row r="36" spans="1:6" ht="15" customHeight="1" x14ac:dyDescent="0.3">
      <c r="A36" s="24" t="s">
        <v>152</v>
      </c>
      <c r="B36" s="79" t="s">
        <v>151</v>
      </c>
      <c r="C36" s="79"/>
      <c r="D36" s="27">
        <f>D35+D33</f>
        <v>1729642</v>
      </c>
      <c r="E36" s="27">
        <f>E35+E33</f>
        <v>1581019</v>
      </c>
      <c r="F36" s="57">
        <v>430</v>
      </c>
    </row>
    <row r="37" spans="1:6" ht="15" customHeight="1" x14ac:dyDescent="0.3">
      <c r="D37" s="21"/>
      <c r="E37" s="20"/>
    </row>
    <row r="39" spans="1:6" ht="15" customHeight="1" x14ac:dyDescent="0.3">
      <c r="A39" s="1"/>
    </row>
    <row r="40" spans="1:6" ht="15" customHeight="1" x14ac:dyDescent="0.3">
      <c r="A40" s="8"/>
      <c r="B40" s="8"/>
      <c r="C40" s="8"/>
      <c r="D40" s="8"/>
      <c r="E40" s="8"/>
    </row>
    <row r="41" spans="1:6" ht="15" customHeight="1" x14ac:dyDescent="0.3">
      <c r="A41" s="1" t="str">
        <f>IF([1]Info!$B$15="","",[1]Info!$B$15)</f>
        <v>Vārds Uzvārds, valdes loceklis</v>
      </c>
      <c r="D41" s="90" t="s">
        <v>200</v>
      </c>
      <c r="E41" s="90"/>
    </row>
    <row r="42" spans="1:6" ht="15" customHeight="1" x14ac:dyDescent="0.25">
      <c r="A42" s="1"/>
      <c r="C42" s="50" t="str">
        <f>IF($A$41="","","paraksts")</f>
        <v>paraksts</v>
      </c>
      <c r="D42" s="51"/>
    </row>
  </sheetData>
  <mergeCells count="23">
    <mergeCell ref="D41:E41"/>
    <mergeCell ref="A1:E1"/>
    <mergeCell ref="A2:E2"/>
    <mergeCell ref="B7:C7"/>
    <mergeCell ref="B9:C9"/>
    <mergeCell ref="B16:C16"/>
    <mergeCell ref="B10:C10"/>
    <mergeCell ref="B8:C8"/>
    <mergeCell ref="B11:C11"/>
    <mergeCell ref="B12:C12"/>
    <mergeCell ref="B13:C13"/>
    <mergeCell ref="B14:C14"/>
    <mergeCell ref="B15:C15"/>
    <mergeCell ref="B22:C22"/>
    <mergeCell ref="B23:C23"/>
    <mergeCell ref="F1:F2"/>
    <mergeCell ref="B27:C27"/>
    <mergeCell ref="B29:C29"/>
    <mergeCell ref="B24:C24"/>
    <mergeCell ref="B17:C17"/>
    <mergeCell ref="B18:C18"/>
    <mergeCell ref="B19:C19"/>
    <mergeCell ref="B28:C28"/>
  </mergeCells>
  <conditionalFormatting sqref="C42">
    <cfRule type="cellIs" dxfId="19" priority="2" stopIfTrue="1" operator="equal">
      <formula>"paraksts"</formula>
    </cfRule>
  </conditionalFormatting>
  <pageMargins left="0.98425196850393704" right="0.59055118110236227" top="1.1811023622047245" bottom="0.78740157480314965" header="0.31496062992125984" footer="0.31496062992125984"/>
  <pageSetup paperSize="9" firstPageNumber="14" orientation="portrait" blackAndWhite="1" useFirstPageNumber="1" r:id="rId1"/>
  <headerFooter>
    <oddHeader>&amp;L&amp;"Times New Roman,Regular"&amp;13SIA "AADSO"
Juridiskā adrese: Ģimnāzijas iela 28-2, Daugavpils
Vienotais reģistrācijas numurs: 
LV41503029988&amp;R&amp;"Times New Roman,Regular"&amp;12 &amp;14 &amp;13 2020.gada pārskats</oddHeader>
    <oddFooter>&amp;C&amp;P</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7"/>
  <sheetViews>
    <sheetView view="pageBreakPreview" zoomScaleNormal="100" zoomScaleSheetLayoutView="100" workbookViewId="0">
      <selection activeCell="E4" sqref="E4"/>
    </sheetView>
  </sheetViews>
  <sheetFormatPr defaultColWidth="9.109375" defaultRowHeight="15" customHeight="1" outlineLevelCol="1" x14ac:dyDescent="0.3"/>
  <cols>
    <col min="1" max="1" width="4.33203125" style="4" customWidth="1"/>
    <col min="2" max="2" width="30.6640625" style="4" customWidth="1"/>
    <col min="3" max="3" width="24.6640625" style="4" customWidth="1"/>
    <col min="4" max="5" width="12.6640625" style="4" customWidth="1"/>
    <col min="6" max="6" width="10.44140625" style="4" customWidth="1"/>
    <col min="7" max="7" width="9.109375" style="4"/>
    <col min="8" max="8" width="29" style="4" customWidth="1" outlineLevel="1"/>
    <col min="9" max="16384" width="9.109375" style="4"/>
  </cols>
  <sheetData>
    <row r="1" spans="1:8" ht="18" customHeight="1" x14ac:dyDescent="0.3">
      <c r="A1" s="91" t="s">
        <v>186</v>
      </c>
      <c r="B1" s="91"/>
      <c r="C1" s="91"/>
      <c r="D1" s="91"/>
      <c r="E1" s="91"/>
      <c r="F1" s="100" t="s">
        <v>105</v>
      </c>
      <c r="H1" s="18" t="s">
        <v>62</v>
      </c>
    </row>
    <row r="2" spans="1:8" ht="15" customHeight="1" x14ac:dyDescent="0.3">
      <c r="F2" s="100"/>
      <c r="H2" s="6" t="s">
        <v>66</v>
      </c>
    </row>
    <row r="3" spans="1:8" ht="15" customHeight="1" x14ac:dyDescent="0.3">
      <c r="D3" s="22">
        <v>44286</v>
      </c>
      <c r="E3" s="22">
        <v>44196</v>
      </c>
    </row>
    <row r="4" spans="1:8" ht="15" customHeight="1" x14ac:dyDescent="0.3">
      <c r="D4" s="15" t="str">
        <f>[1]Info!$J$8</f>
        <v>EUR</v>
      </c>
      <c r="E4" s="15" t="str">
        <f>[1]Info!$J$8</f>
        <v>EUR</v>
      </c>
    </row>
    <row r="5" spans="1:8" ht="15" customHeight="1" x14ac:dyDescent="0.3">
      <c r="H5" s="16" t="s">
        <v>185</v>
      </c>
    </row>
    <row r="6" spans="1:8" ht="15" customHeight="1" x14ac:dyDescent="0.3">
      <c r="A6" s="24" t="s">
        <v>57</v>
      </c>
      <c r="B6" s="79" t="s">
        <v>36</v>
      </c>
      <c r="C6" s="79"/>
      <c r="D6" s="1"/>
      <c r="E6" s="1"/>
      <c r="F6" s="57">
        <v>10</v>
      </c>
    </row>
    <row r="7" spans="1:8" ht="15" customHeight="1" x14ac:dyDescent="0.3">
      <c r="A7" s="82"/>
      <c r="B7" s="102" t="s">
        <v>178</v>
      </c>
      <c r="C7" s="102"/>
      <c r="D7" s="26">
        <f>E8</f>
        <v>473000</v>
      </c>
      <c r="E7" s="25">
        <v>473000</v>
      </c>
      <c r="F7" s="57">
        <v>20</v>
      </c>
    </row>
    <row r="8" spans="1:8" ht="15" customHeight="1" x14ac:dyDescent="0.3">
      <c r="A8" s="82"/>
      <c r="B8" s="102" t="s">
        <v>177</v>
      </c>
      <c r="C8" s="102"/>
      <c r="D8" s="27">
        <f>SUM(D7:D7)</f>
        <v>473000</v>
      </c>
      <c r="E8" s="27">
        <f>SUM(E7:E7)</f>
        <v>473000</v>
      </c>
      <c r="F8" s="57">
        <v>50</v>
      </c>
    </row>
    <row r="9" spans="1:8" ht="15" customHeight="1" x14ac:dyDescent="0.3">
      <c r="A9" s="82"/>
      <c r="B9" s="1"/>
      <c r="C9" s="1"/>
      <c r="D9" s="84"/>
      <c r="E9" s="83"/>
      <c r="F9" s="57"/>
    </row>
    <row r="10" spans="1:8" ht="15" customHeight="1" x14ac:dyDescent="0.3">
      <c r="A10" s="24" t="s">
        <v>154</v>
      </c>
      <c r="B10" s="79" t="s">
        <v>184</v>
      </c>
      <c r="C10" s="79"/>
      <c r="D10" s="26"/>
      <c r="E10" s="26"/>
      <c r="F10" s="57">
        <v>260</v>
      </c>
    </row>
    <row r="11" spans="1:8" ht="15" customHeight="1" x14ac:dyDescent="0.3">
      <c r="A11" s="82"/>
      <c r="B11" s="102" t="s">
        <v>178</v>
      </c>
      <c r="C11" s="102"/>
      <c r="D11" s="26">
        <f>E15</f>
        <v>1511182</v>
      </c>
      <c r="E11" s="25">
        <v>1286147</v>
      </c>
      <c r="F11" s="57">
        <v>270</v>
      </c>
    </row>
    <row r="12" spans="1:8" ht="15" customHeight="1" x14ac:dyDescent="0.3">
      <c r="A12" s="82"/>
      <c r="B12" s="101" t="s">
        <v>183</v>
      </c>
      <c r="C12" s="101"/>
      <c r="D12" s="26">
        <f>SUM(D13:D14)</f>
        <v>85202</v>
      </c>
      <c r="E12" s="26">
        <f>E13+E14</f>
        <v>225035</v>
      </c>
      <c r="F12" s="57">
        <v>290</v>
      </c>
    </row>
    <row r="13" spans="1:8" ht="15" customHeight="1" x14ac:dyDescent="0.3">
      <c r="A13" s="82"/>
      <c r="B13" s="107" t="s">
        <v>182</v>
      </c>
      <c r="C13" s="107"/>
      <c r="D13" s="40">
        <f>'PZA(IF)'!D17</f>
        <v>85202</v>
      </c>
      <c r="E13" s="40">
        <f>'PZA(IF)'!E17</f>
        <v>442897</v>
      </c>
      <c r="F13" s="81" t="s">
        <v>180</v>
      </c>
    </row>
    <row r="14" spans="1:8" ht="15" customHeight="1" x14ac:dyDescent="0.3">
      <c r="A14" s="82"/>
      <c r="B14" s="107" t="s">
        <v>181</v>
      </c>
      <c r="C14" s="107"/>
      <c r="D14" s="40"/>
      <c r="E14" s="40">
        <v>-217862</v>
      </c>
      <c r="F14" s="81" t="s">
        <v>180</v>
      </c>
    </row>
    <row r="15" spans="1:8" ht="15" customHeight="1" x14ac:dyDescent="0.3">
      <c r="A15" s="82"/>
      <c r="B15" s="102" t="s">
        <v>177</v>
      </c>
      <c r="C15" s="102"/>
      <c r="D15" s="27">
        <f>SUM(D11:D12)</f>
        <v>1596384</v>
      </c>
      <c r="E15" s="27">
        <f>SUM(E11:E12)</f>
        <v>1511182</v>
      </c>
      <c r="F15" s="57">
        <v>300</v>
      </c>
    </row>
    <row r="16" spans="1:8" ht="15" customHeight="1" x14ac:dyDescent="0.3">
      <c r="A16" s="82"/>
      <c r="B16" s="57"/>
      <c r="C16" s="57"/>
      <c r="D16" s="84"/>
      <c r="E16" s="83"/>
      <c r="F16" s="57"/>
    </row>
    <row r="17" spans="1:6" ht="15" customHeight="1" x14ac:dyDescent="0.3">
      <c r="A17" s="24" t="s">
        <v>152</v>
      </c>
      <c r="B17" s="79" t="s">
        <v>179</v>
      </c>
      <c r="C17" s="79"/>
      <c r="D17" s="26"/>
      <c r="E17" s="26"/>
      <c r="F17" s="57">
        <v>310</v>
      </c>
    </row>
    <row r="18" spans="1:6" ht="15" customHeight="1" x14ac:dyDescent="0.3">
      <c r="A18" s="82"/>
      <c r="B18" s="102" t="s">
        <v>178</v>
      </c>
      <c r="C18" s="102"/>
      <c r="D18" s="26">
        <f>D11+D7</f>
        <v>1984182</v>
      </c>
      <c r="E18" s="26">
        <f>E11+E7</f>
        <v>1759147</v>
      </c>
      <c r="F18" s="57">
        <v>320</v>
      </c>
    </row>
    <row r="19" spans="1:6" ht="15" customHeight="1" x14ac:dyDescent="0.3">
      <c r="A19" s="81"/>
      <c r="B19" s="102" t="s">
        <v>177</v>
      </c>
      <c r="C19" s="102"/>
      <c r="D19" s="27">
        <f>D15+D8</f>
        <v>2069384</v>
      </c>
      <c r="E19" s="27">
        <f>E15+E8</f>
        <v>1984182</v>
      </c>
      <c r="F19" s="57">
        <v>340</v>
      </c>
    </row>
    <row r="20" spans="1:6" ht="15" customHeight="1" x14ac:dyDescent="0.3">
      <c r="D20" s="21"/>
      <c r="E20" s="20"/>
    </row>
    <row r="22" spans="1:6" ht="15" customHeight="1" x14ac:dyDescent="0.3">
      <c r="A22" s="1"/>
    </row>
    <row r="23" spans="1:6" ht="15" customHeight="1" x14ac:dyDescent="0.3">
      <c r="A23" s="8"/>
      <c r="B23" s="8"/>
      <c r="C23" s="8"/>
      <c r="D23" s="8"/>
      <c r="E23" s="8"/>
    </row>
    <row r="24" spans="1:6" ht="15" customHeight="1" x14ac:dyDescent="0.3">
      <c r="A24" s="1" t="s">
        <v>56</v>
      </c>
    </row>
    <row r="25" spans="1:6" ht="15" customHeight="1" x14ac:dyDescent="0.3">
      <c r="A25" s="1"/>
    </row>
    <row r="26" spans="1:6" ht="15" customHeight="1" x14ac:dyDescent="0.3">
      <c r="A26" s="1" t="str">
        <f>IF([1]Info!$B$15="","",[1]Info!$B$15)</f>
        <v>Vārds Uzvārds, valdes loceklis</v>
      </c>
      <c r="D26" s="90" t="s">
        <v>200</v>
      </c>
      <c r="E26" s="90"/>
    </row>
    <row r="27" spans="1:6" ht="15" customHeight="1" x14ac:dyDescent="0.25">
      <c r="A27" s="1"/>
      <c r="C27" s="50" t="str">
        <f>IF($A$26="","","paraksts")</f>
        <v>paraksts</v>
      </c>
      <c r="D27" s="51"/>
    </row>
  </sheetData>
  <mergeCells count="12">
    <mergeCell ref="D26:E26"/>
    <mergeCell ref="B14:C14"/>
    <mergeCell ref="B13:C13"/>
    <mergeCell ref="B15:C15"/>
    <mergeCell ref="B19:C19"/>
    <mergeCell ref="B11:C11"/>
    <mergeCell ref="B12:C12"/>
    <mergeCell ref="B18:C18"/>
    <mergeCell ref="F1:F2"/>
    <mergeCell ref="A1:E1"/>
    <mergeCell ref="B7:C7"/>
    <mergeCell ref="B8:C8"/>
  </mergeCells>
  <conditionalFormatting sqref="C27">
    <cfRule type="cellIs" dxfId="18" priority="2" stopIfTrue="1" operator="equal">
      <formula>"paraksts"</formula>
    </cfRule>
  </conditionalFormatting>
  <pageMargins left="0.98425196850393704" right="0.59055118110236227" top="1.1811023622047245" bottom="0.78740157480314965" header="0.31496062992125984" footer="0.31496062992125984"/>
  <pageSetup paperSize="9" firstPageNumber="16" orientation="portrait" blackAndWhite="1" useFirstPageNumber="1" r:id="rId1"/>
  <headerFooter>
    <oddHeader>&amp;L&amp;"Times New Roman,Regular"&amp;13SIA "AADSO"
Juridiskā adrese: Ģimnāzijas iela 28-2, Daugavpils
Vienotais reģistrācijas numurs: 
LV41503029988&amp;R&amp;"Times New Roman,Regular"&amp;12 &amp;14 &amp;13 2020.gada pārskats</oddHeader>
    <oddFooter>&amp;C&amp;P</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59999389629810485"/>
  </sheetPr>
  <dimension ref="A1:K75"/>
  <sheetViews>
    <sheetView view="pageBreakPreview" topLeftCell="A61" zoomScaleNormal="100" zoomScaleSheetLayoutView="100" workbookViewId="0">
      <selection activeCell="H49" sqref="H49"/>
    </sheetView>
  </sheetViews>
  <sheetFormatPr defaultColWidth="9.109375" defaultRowHeight="15" customHeight="1" outlineLevelRow="1" outlineLevelCol="1" x14ac:dyDescent="0.3"/>
  <cols>
    <col min="1" max="1" width="5.33203125" style="4" customWidth="1"/>
    <col min="2" max="2" width="10.6640625" style="4" customWidth="1"/>
    <col min="3" max="3" width="10" style="4" customWidth="1"/>
    <col min="4" max="4" width="11" style="4" customWidth="1"/>
    <col min="5" max="5" width="12.88671875" style="4" customWidth="1"/>
    <col min="6" max="8" width="11.6640625" style="4" customWidth="1"/>
    <col min="9" max="9" width="11.6640625" style="47" customWidth="1"/>
    <col min="10" max="10" width="30.109375" style="4" hidden="1" customWidth="1" outlineLevel="1"/>
    <col min="11" max="11" width="9.109375" style="4" collapsed="1"/>
    <col min="12" max="16384" width="9.109375" style="4"/>
  </cols>
  <sheetData>
    <row r="1" spans="1:10" ht="15" customHeight="1" x14ac:dyDescent="0.3">
      <c r="A1" s="45" t="s">
        <v>129</v>
      </c>
      <c r="B1" s="41" t="s">
        <v>89</v>
      </c>
      <c r="C1" s="5"/>
      <c r="D1" s="5"/>
      <c r="E1" s="5"/>
      <c r="F1" s="5"/>
      <c r="G1" s="5"/>
      <c r="H1" s="5"/>
      <c r="I1" s="112"/>
    </row>
    <row r="2" spans="1:10" ht="15" customHeight="1" x14ac:dyDescent="0.3">
      <c r="I2" s="112"/>
    </row>
    <row r="3" spans="1:10" ht="15" customHeight="1" x14ac:dyDescent="0.3">
      <c r="A3" s="42" t="s">
        <v>95</v>
      </c>
      <c r="B3" s="113" t="s">
        <v>90</v>
      </c>
      <c r="C3" s="113"/>
      <c r="D3" s="113"/>
      <c r="E3" s="113"/>
      <c r="F3" s="113"/>
      <c r="G3" s="113"/>
      <c r="H3" s="113"/>
      <c r="I3" s="64"/>
      <c r="J3" s="16" t="s">
        <v>91</v>
      </c>
    </row>
    <row r="4" spans="1:10" ht="15" customHeight="1" x14ac:dyDescent="0.3">
      <c r="B4" s="43" t="s">
        <v>147</v>
      </c>
      <c r="I4" s="63"/>
    </row>
    <row r="5" spans="1:10" ht="15" customHeight="1" x14ac:dyDescent="0.3">
      <c r="B5" s="1"/>
      <c r="H5" s="17" t="s">
        <v>98</v>
      </c>
    </row>
    <row r="6" spans="1:10" ht="15" customHeight="1" x14ac:dyDescent="0.3">
      <c r="B6" s="44" t="str">
        <f>Aktīvs!B7</f>
        <v>Koncesijas, patenti, licences, preču zīmes un tamlīdzīgas tiesības</v>
      </c>
      <c r="H6" s="53" t="str">
        <f>Info!$J$8</f>
        <v>EUR</v>
      </c>
      <c r="I6" s="55"/>
    </row>
    <row r="7" spans="1:10" ht="15" customHeight="1" x14ac:dyDescent="0.3">
      <c r="B7" s="111" t="s">
        <v>111</v>
      </c>
      <c r="C7" s="111"/>
      <c r="D7" s="111"/>
      <c r="E7" s="111"/>
      <c r="F7" s="111"/>
      <c r="G7" s="111"/>
    </row>
    <row r="8" spans="1:10" ht="15" customHeight="1" x14ac:dyDescent="0.3">
      <c r="B8" s="110" t="s">
        <v>103</v>
      </c>
      <c r="C8" s="110"/>
      <c r="D8" s="110"/>
      <c r="E8" s="110"/>
      <c r="F8" s="110"/>
      <c r="G8" s="110"/>
      <c r="H8" s="25">
        <v>85</v>
      </c>
    </row>
    <row r="9" spans="1:10" ht="15" customHeight="1" x14ac:dyDescent="0.3">
      <c r="B9" s="110" t="s">
        <v>104</v>
      </c>
      <c r="C9" s="110"/>
      <c r="D9" s="110"/>
      <c r="E9" s="110"/>
      <c r="F9" s="110"/>
      <c r="G9" s="110"/>
      <c r="H9" s="26">
        <f>H8</f>
        <v>85</v>
      </c>
    </row>
    <row r="10" spans="1:10" ht="15" customHeight="1" x14ac:dyDescent="0.3">
      <c r="B10" s="102" t="s">
        <v>115</v>
      </c>
      <c r="C10" s="102"/>
      <c r="D10" s="102"/>
      <c r="E10" s="102"/>
      <c r="F10" s="102"/>
      <c r="G10" s="102"/>
      <c r="H10" s="25">
        <v>0</v>
      </c>
      <c r="I10" s="55"/>
    </row>
    <row r="11" spans="1:10" ht="15" customHeight="1" x14ac:dyDescent="0.3">
      <c r="B11" s="8" t="s">
        <v>110</v>
      </c>
      <c r="C11" s="8"/>
      <c r="D11" s="8"/>
      <c r="E11" s="8"/>
      <c r="F11" s="8"/>
      <c r="G11" s="8"/>
      <c r="H11" s="21" t="str">
        <f>IF($H$12&lt;&gt;Aktīvs!$E$7,CONCATENATE("Atlikusī vērtība pārskata gada sākumā nesakrīt ar bilanci par ",$H$12-Aktīvs!$E$7," EUR"),"")</f>
        <v/>
      </c>
    </row>
    <row r="12" spans="1:10" ht="15" customHeight="1" x14ac:dyDescent="0.3">
      <c r="B12" s="110" t="s">
        <v>103</v>
      </c>
      <c r="C12" s="110"/>
      <c r="D12" s="110"/>
      <c r="E12" s="110"/>
      <c r="F12" s="110"/>
      <c r="G12" s="110"/>
      <c r="H12" s="26">
        <f>H8</f>
        <v>85</v>
      </c>
    </row>
    <row r="13" spans="1:10" ht="15" customHeight="1" x14ac:dyDescent="0.3">
      <c r="B13" s="110" t="s">
        <v>104</v>
      </c>
      <c r="C13" s="110"/>
      <c r="D13" s="110"/>
      <c r="E13" s="110"/>
      <c r="F13" s="110"/>
      <c r="G13" s="110"/>
      <c r="H13" s="26">
        <f>H9</f>
        <v>85</v>
      </c>
    </row>
    <row r="14" spans="1:10" ht="15" customHeight="1" x14ac:dyDescent="0.3">
      <c r="B14" s="1"/>
      <c r="H14" s="17" t="s">
        <v>98</v>
      </c>
    </row>
    <row r="15" spans="1:10" ht="21" customHeight="1" x14ac:dyDescent="0.25">
      <c r="B15" s="77" t="s">
        <v>148</v>
      </c>
      <c r="I15" s="63"/>
    </row>
    <row r="16" spans="1:10" ht="15" customHeight="1" x14ac:dyDescent="0.3">
      <c r="B16" s="43"/>
      <c r="H16" s="17" t="s">
        <v>98</v>
      </c>
      <c r="J16" s="16"/>
    </row>
    <row r="17" spans="2:9" ht="15" customHeight="1" x14ac:dyDescent="0.3">
      <c r="B17" s="44" t="str">
        <f>Aktīvs!B11</f>
        <v>Nekustamie īpašumi:</v>
      </c>
      <c r="H17" s="53" t="str">
        <f>Info!$J$8</f>
        <v>EUR</v>
      </c>
      <c r="I17" s="55"/>
    </row>
    <row r="18" spans="2:9" ht="15" customHeight="1" x14ac:dyDescent="0.3">
      <c r="B18" s="111" t="s">
        <v>111</v>
      </c>
      <c r="C18" s="111"/>
      <c r="D18" s="111"/>
      <c r="E18" s="111"/>
      <c r="F18" s="111"/>
      <c r="G18" s="111"/>
    </row>
    <row r="19" spans="2:9" ht="15" customHeight="1" x14ac:dyDescent="0.3">
      <c r="B19" s="110" t="s">
        <v>103</v>
      </c>
      <c r="C19" s="110"/>
      <c r="D19" s="110"/>
      <c r="E19" s="110"/>
      <c r="F19" s="110"/>
      <c r="G19" s="110"/>
      <c r="H19" s="25">
        <v>5087547</v>
      </c>
    </row>
    <row r="20" spans="2:9" ht="15" customHeight="1" x14ac:dyDescent="0.3">
      <c r="B20" s="110" t="s">
        <v>104</v>
      </c>
      <c r="C20" s="110"/>
      <c r="D20" s="110"/>
      <c r="E20" s="110"/>
      <c r="F20" s="110"/>
      <c r="G20" s="110"/>
      <c r="H20" s="26">
        <f>H19+H21+H22+H23</f>
        <v>5087547</v>
      </c>
    </row>
    <row r="21" spans="2:9" ht="30" customHeight="1" x14ac:dyDescent="0.3">
      <c r="B21" s="108" t="s">
        <v>112</v>
      </c>
      <c r="C21" s="108"/>
      <c r="D21" s="108"/>
      <c r="E21" s="108"/>
      <c r="F21" s="108"/>
      <c r="G21" s="108"/>
      <c r="H21" s="25">
        <v>0</v>
      </c>
      <c r="I21" s="55"/>
    </row>
    <row r="22" spans="2:9" ht="15" customHeight="1" x14ac:dyDescent="0.3">
      <c r="B22" s="110" t="s">
        <v>92</v>
      </c>
      <c r="C22" s="110"/>
      <c r="D22" s="110"/>
      <c r="E22" s="110"/>
      <c r="F22" s="110"/>
      <c r="G22" s="110"/>
      <c r="H22" s="25"/>
      <c r="I22" s="55"/>
    </row>
    <row r="23" spans="2:9" ht="15" customHeight="1" x14ac:dyDescent="0.3">
      <c r="B23" s="110" t="s">
        <v>113</v>
      </c>
      <c r="C23" s="110"/>
      <c r="D23" s="110"/>
      <c r="E23" s="110"/>
      <c r="F23" s="110"/>
      <c r="G23" s="110"/>
      <c r="H23" s="25">
        <v>0</v>
      </c>
      <c r="I23" s="55"/>
    </row>
    <row r="24" spans="2:9" ht="15" customHeight="1" x14ac:dyDescent="0.3">
      <c r="B24" s="1"/>
    </row>
    <row r="25" spans="2:9" ht="15" customHeight="1" x14ac:dyDescent="0.3">
      <c r="B25" s="110" t="s">
        <v>114</v>
      </c>
      <c r="C25" s="110"/>
      <c r="D25" s="110"/>
      <c r="E25" s="110"/>
      <c r="F25" s="110"/>
      <c r="G25" s="110"/>
      <c r="H25" s="26"/>
      <c r="I25" s="55"/>
    </row>
    <row r="26" spans="2:9" ht="15" customHeight="1" x14ac:dyDescent="0.3">
      <c r="B26" s="110" t="s">
        <v>103</v>
      </c>
      <c r="C26" s="110"/>
      <c r="D26" s="110"/>
      <c r="E26" s="110"/>
      <c r="F26" s="110"/>
      <c r="G26" s="110"/>
      <c r="H26" s="25">
        <v>3712217</v>
      </c>
      <c r="I26" s="55"/>
    </row>
    <row r="27" spans="2:9" ht="15" customHeight="1" x14ac:dyDescent="0.3">
      <c r="B27" s="110" t="s">
        <v>104</v>
      </c>
      <c r="C27" s="110"/>
      <c r="D27" s="110"/>
      <c r="E27" s="110"/>
      <c r="F27" s="110"/>
      <c r="G27" s="110"/>
      <c r="H27" s="26">
        <f>H26+H28+H29</f>
        <v>3742131</v>
      </c>
      <c r="I27" s="55"/>
    </row>
    <row r="28" spans="2:9" ht="15" customHeight="1" x14ac:dyDescent="0.3">
      <c r="B28" s="102" t="s">
        <v>115</v>
      </c>
      <c r="C28" s="102"/>
      <c r="D28" s="102"/>
      <c r="E28" s="102"/>
      <c r="F28" s="102"/>
      <c r="G28" s="102"/>
      <c r="H28" s="25">
        <v>29914</v>
      </c>
      <c r="I28" s="55"/>
    </row>
    <row r="29" spans="2:9" ht="30" customHeight="1" x14ac:dyDescent="0.3">
      <c r="B29" s="108" t="s">
        <v>116</v>
      </c>
      <c r="C29" s="108"/>
      <c r="D29" s="108"/>
      <c r="E29" s="108"/>
      <c r="F29" s="108"/>
      <c r="G29" s="108"/>
      <c r="H29" s="25">
        <v>0</v>
      </c>
      <c r="I29" s="55"/>
    </row>
    <row r="30" spans="2:9" ht="15" customHeight="1" x14ac:dyDescent="0.3">
      <c r="B30" s="8" t="s">
        <v>110</v>
      </c>
      <c r="C30" s="8"/>
      <c r="D30" s="8"/>
      <c r="E30" s="8"/>
      <c r="F30" s="8"/>
      <c r="G30" s="8"/>
      <c r="H30" s="21"/>
    </row>
    <row r="31" spans="2:9" ht="15" customHeight="1" x14ac:dyDescent="0.3">
      <c r="B31" s="110" t="s">
        <v>103</v>
      </c>
      <c r="C31" s="110"/>
      <c r="D31" s="110"/>
      <c r="E31" s="110"/>
      <c r="F31" s="110"/>
      <c r="G31" s="110"/>
      <c r="H31" s="26">
        <v>1494985</v>
      </c>
    </row>
    <row r="32" spans="2:9" ht="15" customHeight="1" x14ac:dyDescent="0.3">
      <c r="B32" s="110" t="s">
        <v>104</v>
      </c>
      <c r="C32" s="110"/>
      <c r="D32" s="110"/>
      <c r="E32" s="110"/>
      <c r="F32" s="110"/>
      <c r="G32" s="110"/>
      <c r="H32" s="26">
        <f>H20-H27</f>
        <v>1345416</v>
      </c>
    </row>
    <row r="33" spans="2:10" ht="15" customHeight="1" x14ac:dyDescent="0.3">
      <c r="B33" s="60"/>
      <c r="C33" s="60"/>
      <c r="D33" s="60"/>
      <c r="E33" s="60"/>
      <c r="F33" s="60"/>
      <c r="G33" s="60"/>
      <c r="H33" s="26"/>
    </row>
    <row r="34" spans="2:10" ht="15" customHeight="1" outlineLevel="1" x14ac:dyDescent="0.3">
      <c r="B34" s="61" t="s">
        <v>88</v>
      </c>
      <c r="I34" s="55"/>
    </row>
    <row r="35" spans="2:10" ht="15" customHeight="1" outlineLevel="1" x14ac:dyDescent="0.3">
      <c r="B35" s="109"/>
      <c r="C35" s="109"/>
      <c r="D35" s="109"/>
      <c r="E35" s="109"/>
      <c r="F35" s="109"/>
      <c r="G35" s="109"/>
      <c r="H35" s="109"/>
      <c r="I35" s="55"/>
      <c r="J35" s="16"/>
    </row>
    <row r="36" spans="2:10" ht="15" customHeight="1" x14ac:dyDescent="0.3">
      <c r="B36" s="1"/>
      <c r="H36" s="17" t="s">
        <v>98</v>
      </c>
    </row>
    <row r="37" spans="2:10" ht="15" customHeight="1" x14ac:dyDescent="0.3">
      <c r="B37" s="44" t="str">
        <f>Aktīvs!B14</f>
        <v>Tehnoloģiskās iekārtas un ierīces</v>
      </c>
      <c r="H37" s="53" t="str">
        <f>Info!$J$8</f>
        <v>EUR</v>
      </c>
      <c r="I37" s="55"/>
    </row>
    <row r="38" spans="2:10" ht="15" customHeight="1" x14ac:dyDescent="0.3">
      <c r="B38" s="111" t="s">
        <v>111</v>
      </c>
      <c r="C38" s="111"/>
      <c r="D38" s="111"/>
      <c r="E38" s="111"/>
      <c r="F38" s="111"/>
      <c r="G38" s="111"/>
    </row>
    <row r="39" spans="2:10" ht="15" customHeight="1" x14ac:dyDescent="0.3">
      <c r="B39" s="110" t="s">
        <v>103</v>
      </c>
      <c r="C39" s="110"/>
      <c r="D39" s="110"/>
      <c r="E39" s="110"/>
      <c r="F39" s="110"/>
      <c r="G39" s="110"/>
      <c r="H39" s="25">
        <v>4868507</v>
      </c>
    </row>
    <row r="40" spans="2:10" ht="15" customHeight="1" x14ac:dyDescent="0.3">
      <c r="B40" s="110" t="s">
        <v>104</v>
      </c>
      <c r="C40" s="110"/>
      <c r="D40" s="110"/>
      <c r="E40" s="110"/>
      <c r="F40" s="110"/>
      <c r="G40" s="110"/>
      <c r="H40" s="26">
        <f>H39+H41+H42+H43</f>
        <v>5016707</v>
      </c>
    </row>
    <row r="41" spans="2:10" ht="30" customHeight="1" x14ac:dyDescent="0.3">
      <c r="B41" s="108" t="s">
        <v>112</v>
      </c>
      <c r="C41" s="108"/>
      <c r="D41" s="108"/>
      <c r="E41" s="108"/>
      <c r="F41" s="108"/>
      <c r="G41" s="108"/>
      <c r="H41" s="25">
        <v>148200</v>
      </c>
      <c r="I41" s="55"/>
    </row>
    <row r="42" spans="2:10" ht="15" customHeight="1" x14ac:dyDescent="0.3">
      <c r="B42" s="110" t="s">
        <v>92</v>
      </c>
      <c r="C42" s="110"/>
      <c r="D42" s="110"/>
      <c r="E42" s="110"/>
      <c r="F42" s="110"/>
      <c r="G42" s="110"/>
      <c r="H42" s="25"/>
      <c r="I42" s="55"/>
    </row>
    <row r="43" spans="2:10" ht="15" customHeight="1" x14ac:dyDescent="0.3">
      <c r="B43" s="110" t="s">
        <v>113</v>
      </c>
      <c r="C43" s="110"/>
      <c r="D43" s="110"/>
      <c r="E43" s="110"/>
      <c r="F43" s="110"/>
      <c r="G43" s="110"/>
      <c r="H43" s="25">
        <v>0</v>
      </c>
      <c r="I43" s="55"/>
    </row>
    <row r="44" spans="2:10" ht="15" customHeight="1" x14ac:dyDescent="0.3">
      <c r="B44" s="1"/>
    </row>
    <row r="45" spans="2:10" ht="15" customHeight="1" x14ac:dyDescent="0.3">
      <c r="B45" s="110" t="s">
        <v>114</v>
      </c>
      <c r="C45" s="110"/>
      <c r="D45" s="110"/>
      <c r="E45" s="110"/>
      <c r="F45" s="110"/>
      <c r="G45" s="110"/>
      <c r="H45" s="26"/>
      <c r="I45" s="55"/>
    </row>
    <row r="46" spans="2:10" ht="15" customHeight="1" x14ac:dyDescent="0.3">
      <c r="B46" s="110" t="s">
        <v>103</v>
      </c>
      <c r="C46" s="110"/>
      <c r="D46" s="110"/>
      <c r="E46" s="110"/>
      <c r="F46" s="110"/>
      <c r="G46" s="110"/>
      <c r="H46" s="25">
        <v>3040154</v>
      </c>
      <c r="I46" s="55"/>
    </row>
    <row r="47" spans="2:10" ht="15" customHeight="1" x14ac:dyDescent="0.3">
      <c r="B47" s="110" t="s">
        <v>104</v>
      </c>
      <c r="C47" s="110"/>
      <c r="D47" s="110"/>
      <c r="E47" s="110"/>
      <c r="F47" s="110"/>
      <c r="G47" s="110"/>
      <c r="H47" s="26">
        <f>H46+H48+H49</f>
        <v>3104629</v>
      </c>
      <c r="I47" s="55"/>
    </row>
    <row r="48" spans="2:10" ht="15" customHeight="1" x14ac:dyDescent="0.3">
      <c r="B48" s="102" t="s">
        <v>115</v>
      </c>
      <c r="C48" s="102"/>
      <c r="D48" s="102"/>
      <c r="E48" s="102"/>
      <c r="F48" s="102"/>
      <c r="G48" s="102"/>
      <c r="H48" s="25">
        <v>64475</v>
      </c>
      <c r="I48" s="55"/>
    </row>
    <row r="49" spans="2:9" ht="30" customHeight="1" x14ac:dyDescent="0.3">
      <c r="B49" s="108" t="s">
        <v>116</v>
      </c>
      <c r="C49" s="108"/>
      <c r="D49" s="108"/>
      <c r="E49" s="108"/>
      <c r="F49" s="108"/>
      <c r="G49" s="108"/>
      <c r="H49" s="25"/>
      <c r="I49" s="55"/>
    </row>
    <row r="50" spans="2:9" ht="15" customHeight="1" x14ac:dyDescent="0.3">
      <c r="B50" s="55"/>
      <c r="C50" s="47"/>
      <c r="D50" s="47"/>
      <c r="E50" s="47"/>
      <c r="F50" s="47"/>
      <c r="G50" s="47"/>
    </row>
    <row r="51" spans="2:9" ht="15" customHeight="1" x14ac:dyDescent="0.3">
      <c r="B51" s="8" t="s">
        <v>110</v>
      </c>
      <c r="C51" s="8"/>
      <c r="D51" s="8"/>
      <c r="E51" s="8"/>
      <c r="F51" s="8"/>
      <c r="G51" s="8"/>
      <c r="H51" s="21" t="str">
        <f>IF($H$52&lt;&gt;Aktīvs!$E$14,CONCATENATE("Atlikusī vērtība pārskata gada sākumā nesakrīt ar bilanci par ",$H$52-Aktīvs!$E$14," EUR"),"")</f>
        <v/>
      </c>
    </row>
    <row r="52" spans="2:9" ht="15" customHeight="1" x14ac:dyDescent="0.3">
      <c r="B52" s="110" t="s">
        <v>103</v>
      </c>
      <c r="C52" s="110"/>
      <c r="D52" s="110"/>
      <c r="E52" s="110"/>
      <c r="F52" s="110"/>
      <c r="G52" s="110"/>
      <c r="H52" s="26">
        <f>H39-H46</f>
        <v>1828353</v>
      </c>
    </row>
    <row r="53" spans="2:9" ht="15" customHeight="1" x14ac:dyDescent="0.3">
      <c r="B53" s="110" t="s">
        <v>104</v>
      </c>
      <c r="C53" s="110"/>
      <c r="D53" s="110"/>
      <c r="E53" s="110"/>
      <c r="F53" s="110"/>
      <c r="G53" s="110"/>
      <c r="H53" s="26">
        <f>H40-H47</f>
        <v>1912078</v>
      </c>
    </row>
    <row r="54" spans="2:9" ht="15" customHeight="1" x14ac:dyDescent="0.3">
      <c r="B54" s="1"/>
      <c r="H54" s="17" t="s">
        <v>98</v>
      </c>
    </row>
    <row r="55" spans="2:9" ht="15" customHeight="1" x14ac:dyDescent="0.3">
      <c r="B55" s="44" t="str">
        <f>Aktīvs!B15</f>
        <v>Pārējie pamatlīdzekļi un inventārs</v>
      </c>
      <c r="H55" s="53" t="str">
        <f>Info!$J$8</f>
        <v>EUR</v>
      </c>
      <c r="I55" s="55"/>
    </row>
    <row r="56" spans="2:9" ht="15" customHeight="1" x14ac:dyDescent="0.3">
      <c r="B56" s="111" t="s">
        <v>111</v>
      </c>
      <c r="C56" s="111"/>
      <c r="D56" s="111"/>
      <c r="E56" s="111"/>
      <c r="F56" s="111"/>
      <c r="G56" s="111"/>
    </row>
    <row r="57" spans="2:9" ht="15" customHeight="1" x14ac:dyDescent="0.3">
      <c r="B57" s="110" t="s">
        <v>103</v>
      </c>
      <c r="C57" s="110"/>
      <c r="D57" s="110"/>
      <c r="E57" s="110"/>
      <c r="F57" s="110"/>
      <c r="G57" s="110"/>
      <c r="H57" s="25">
        <v>25796</v>
      </c>
    </row>
    <row r="58" spans="2:9" ht="15" customHeight="1" x14ac:dyDescent="0.3">
      <c r="B58" s="110" t="s">
        <v>104</v>
      </c>
      <c r="C58" s="110"/>
      <c r="D58" s="110"/>
      <c r="E58" s="110"/>
      <c r="F58" s="110"/>
      <c r="G58" s="110"/>
      <c r="H58" s="26">
        <f>H57+H59+H60+H61</f>
        <v>25796</v>
      </c>
    </row>
    <row r="59" spans="2:9" ht="30" customHeight="1" x14ac:dyDescent="0.3">
      <c r="B59" s="108" t="s">
        <v>112</v>
      </c>
      <c r="C59" s="108"/>
      <c r="D59" s="108"/>
      <c r="E59" s="108"/>
      <c r="F59" s="108"/>
      <c r="G59" s="108"/>
      <c r="H59" s="25">
        <v>0</v>
      </c>
      <c r="I59" s="55"/>
    </row>
    <row r="60" spans="2:9" ht="15" customHeight="1" x14ac:dyDescent="0.3">
      <c r="B60" s="110" t="s">
        <v>92</v>
      </c>
      <c r="C60" s="110"/>
      <c r="D60" s="110"/>
      <c r="E60" s="110"/>
      <c r="F60" s="110"/>
      <c r="G60" s="110"/>
      <c r="H60" s="25">
        <v>0</v>
      </c>
      <c r="I60" s="55"/>
    </row>
    <row r="61" spans="2:9" ht="15" customHeight="1" x14ac:dyDescent="0.3">
      <c r="B61" s="110" t="s">
        <v>113</v>
      </c>
      <c r="C61" s="110"/>
      <c r="D61" s="110"/>
      <c r="E61" s="110"/>
      <c r="F61" s="110"/>
      <c r="G61" s="110"/>
      <c r="H61" s="25">
        <v>0</v>
      </c>
      <c r="I61" s="55"/>
    </row>
    <row r="62" spans="2:9" ht="15" customHeight="1" x14ac:dyDescent="0.3">
      <c r="B62" s="1"/>
    </row>
    <row r="63" spans="2:9" ht="15" customHeight="1" x14ac:dyDescent="0.3">
      <c r="B63" s="110" t="s">
        <v>114</v>
      </c>
      <c r="C63" s="110"/>
      <c r="D63" s="110"/>
      <c r="E63" s="110"/>
      <c r="F63" s="110"/>
      <c r="G63" s="110"/>
      <c r="H63" s="26"/>
      <c r="I63" s="55"/>
    </row>
    <row r="64" spans="2:9" ht="15" customHeight="1" x14ac:dyDescent="0.3">
      <c r="B64" s="110" t="s">
        <v>103</v>
      </c>
      <c r="C64" s="110"/>
      <c r="D64" s="110"/>
      <c r="E64" s="110"/>
      <c r="F64" s="110"/>
      <c r="G64" s="110"/>
      <c r="H64" s="25">
        <v>23407</v>
      </c>
      <c r="I64" s="55"/>
    </row>
    <row r="65" spans="2:10" ht="15" customHeight="1" x14ac:dyDescent="0.3">
      <c r="B65" s="110" t="s">
        <v>104</v>
      </c>
      <c r="C65" s="110"/>
      <c r="D65" s="110"/>
      <c r="E65" s="110"/>
      <c r="F65" s="110"/>
      <c r="G65" s="110"/>
      <c r="H65" s="26">
        <f>H64+H66+H67</f>
        <v>23944</v>
      </c>
      <c r="I65" s="55"/>
    </row>
    <row r="66" spans="2:10" ht="15" customHeight="1" x14ac:dyDescent="0.3">
      <c r="B66" s="102" t="s">
        <v>115</v>
      </c>
      <c r="C66" s="102"/>
      <c r="D66" s="102"/>
      <c r="E66" s="102"/>
      <c r="F66" s="102"/>
      <c r="G66" s="102"/>
      <c r="H66" s="25">
        <v>537</v>
      </c>
      <c r="I66" s="55"/>
    </row>
    <row r="67" spans="2:10" ht="30" customHeight="1" x14ac:dyDescent="0.3">
      <c r="B67" s="108" t="s">
        <v>116</v>
      </c>
      <c r="C67" s="108"/>
      <c r="D67" s="108"/>
      <c r="E67" s="108"/>
      <c r="F67" s="108"/>
      <c r="G67" s="108"/>
      <c r="H67" s="25">
        <v>0</v>
      </c>
      <c r="I67" s="55"/>
    </row>
    <row r="68" spans="2:10" ht="15" customHeight="1" x14ac:dyDescent="0.3">
      <c r="B68" s="56"/>
      <c r="C68" s="56"/>
      <c r="D68" s="56"/>
      <c r="E68" s="56"/>
      <c r="F68" s="56"/>
      <c r="G68" s="56"/>
      <c r="H68" s="56"/>
      <c r="I68" s="55"/>
    </row>
    <row r="69" spans="2:10" ht="15" customHeight="1" x14ac:dyDescent="0.3">
      <c r="B69" s="8" t="s">
        <v>110</v>
      </c>
      <c r="C69" s="8"/>
      <c r="D69" s="8"/>
      <c r="E69" s="8"/>
      <c r="F69" s="8"/>
      <c r="G69" s="8"/>
      <c r="H69" s="21" t="str">
        <f>IF($H$70&lt;&gt;Aktīvs!$E$15,CONCATENATE("Atlikusī vērtība pārskata gada sākumā nesakrīt ar bilanci par ",$H$70-Aktīvs!$E$15," EUR"),"")</f>
        <v/>
      </c>
    </row>
    <row r="70" spans="2:10" ht="15" customHeight="1" x14ac:dyDescent="0.3">
      <c r="B70" s="110" t="s">
        <v>103</v>
      </c>
      <c r="C70" s="110"/>
      <c r="D70" s="110"/>
      <c r="E70" s="110"/>
      <c r="F70" s="110"/>
      <c r="G70" s="110"/>
      <c r="H70" s="26">
        <f>H57-H64</f>
        <v>2389</v>
      </c>
    </row>
    <row r="71" spans="2:10" ht="15" customHeight="1" x14ac:dyDescent="0.3">
      <c r="B71" s="110" t="s">
        <v>104</v>
      </c>
      <c r="C71" s="110"/>
      <c r="D71" s="110"/>
      <c r="E71" s="110"/>
      <c r="F71" s="110"/>
      <c r="G71" s="110"/>
      <c r="H71" s="26">
        <f>H58-H65</f>
        <v>1852</v>
      </c>
    </row>
    <row r="72" spans="2:10" ht="15" customHeight="1" x14ac:dyDescent="0.3">
      <c r="B72" s="56"/>
      <c r="C72" s="56"/>
      <c r="D72" s="56"/>
      <c r="E72" s="56"/>
      <c r="F72" s="56"/>
      <c r="G72" s="56"/>
      <c r="H72" s="21" t="str">
        <f>IF($H$71&lt;&gt;Aktīvs!$D$15,CONCATENATE("Atlikusī vērtība pārskata gada beigās nesakrīt ar bilanci par ",$H$71-Aktīvs!$D$15," EUR"),"")</f>
        <v/>
      </c>
      <c r="I72" s="55"/>
    </row>
    <row r="73" spans="2:10" ht="15" customHeight="1" outlineLevel="1" x14ac:dyDescent="0.3">
      <c r="B73" s="44" t="s">
        <v>88</v>
      </c>
      <c r="I73" s="55"/>
    </row>
    <row r="74" spans="2:10" ht="15" customHeight="1" outlineLevel="1" x14ac:dyDescent="0.3">
      <c r="B74" s="109"/>
      <c r="C74" s="109"/>
      <c r="D74" s="109"/>
      <c r="E74" s="109"/>
      <c r="F74" s="109"/>
      <c r="G74" s="109"/>
      <c r="H74" s="109"/>
      <c r="I74" s="55"/>
      <c r="J74" s="16"/>
    </row>
    <row r="75" spans="2:10" ht="15" customHeight="1" outlineLevel="1" x14ac:dyDescent="0.3">
      <c r="I75" s="55"/>
    </row>
  </sheetData>
  <mergeCells count="49">
    <mergeCell ref="I1:I2"/>
    <mergeCell ref="B3:H3"/>
    <mergeCell ref="B10:G10"/>
    <mergeCell ref="B12:G12"/>
    <mergeCell ref="B13:G13"/>
    <mergeCell ref="B7:G7"/>
    <mergeCell ref="B8:G8"/>
    <mergeCell ref="B9:G9"/>
    <mergeCell ref="B18:G18"/>
    <mergeCell ref="B19:G19"/>
    <mergeCell ref="B20:G20"/>
    <mergeCell ref="B21:G21"/>
    <mergeCell ref="B23:G23"/>
    <mergeCell ref="B47:G47"/>
    <mergeCell ref="B29:G29"/>
    <mergeCell ref="B61:G61"/>
    <mergeCell ref="B22:G22"/>
    <mergeCell ref="B25:G25"/>
    <mergeCell ref="B26:G26"/>
    <mergeCell ref="B28:G28"/>
    <mergeCell ref="B27:G27"/>
    <mergeCell ref="B58:G58"/>
    <mergeCell ref="B52:G52"/>
    <mergeCell ref="B53:G53"/>
    <mergeCell ref="B48:G48"/>
    <mergeCell ref="B59:G59"/>
    <mergeCell ref="B56:G56"/>
    <mergeCell ref="B57:G57"/>
    <mergeCell ref="B63:G63"/>
    <mergeCell ref="B64:G64"/>
    <mergeCell ref="B65:G65"/>
    <mergeCell ref="B31:G31"/>
    <mergeCell ref="B32:G32"/>
    <mergeCell ref="B60:G60"/>
    <mergeCell ref="B43:G43"/>
    <mergeCell ref="B49:G49"/>
    <mergeCell ref="B38:G38"/>
    <mergeCell ref="B39:G39"/>
    <mergeCell ref="B40:G40"/>
    <mergeCell ref="B41:G41"/>
    <mergeCell ref="B42:G42"/>
    <mergeCell ref="B45:G45"/>
    <mergeCell ref="B35:H35"/>
    <mergeCell ref="B46:G46"/>
    <mergeCell ref="B66:G66"/>
    <mergeCell ref="B67:G67"/>
    <mergeCell ref="B74:H74"/>
    <mergeCell ref="B70:G70"/>
    <mergeCell ref="B71:G71"/>
  </mergeCells>
  <conditionalFormatting sqref="H10">
    <cfRule type="cellIs" dxfId="17" priority="35" stopIfTrue="1" operator="equal">
      <formula>"Nesakrīt ar Bilanci!"</formula>
    </cfRule>
  </conditionalFormatting>
  <conditionalFormatting sqref="H8">
    <cfRule type="cellIs" dxfId="16" priority="33" stopIfTrue="1" operator="equal">
      <formula>"Nesakrīt ar Bilanci!"</formula>
    </cfRule>
  </conditionalFormatting>
  <conditionalFormatting sqref="H12">
    <cfRule type="cellIs" dxfId="15" priority="32" stopIfTrue="1" operator="equal">
      <formula>"Nesakrīt ar Bilanci!"</formula>
    </cfRule>
  </conditionalFormatting>
  <conditionalFormatting sqref="H21:H23">
    <cfRule type="cellIs" dxfId="14" priority="25" stopIfTrue="1" operator="equal">
      <formula>"Nesakrīt ar Bilanci!"</formula>
    </cfRule>
  </conditionalFormatting>
  <conditionalFormatting sqref="H26">
    <cfRule type="cellIs" dxfId="13" priority="24" stopIfTrue="1" operator="equal">
      <formula>"Nesakrīt ar Bilanci!"</formula>
    </cfRule>
  </conditionalFormatting>
  <conditionalFormatting sqref="H28:H29">
    <cfRule type="cellIs" dxfId="12" priority="23" stopIfTrue="1" operator="equal">
      <formula>"Nesakrīt ar Bilanci!"</formula>
    </cfRule>
  </conditionalFormatting>
  <conditionalFormatting sqref="H19">
    <cfRule type="cellIs" dxfId="11" priority="21" stopIfTrue="1" operator="equal">
      <formula>"Nesakrīt ar Bilanci!"</formula>
    </cfRule>
  </conditionalFormatting>
  <conditionalFormatting sqref="H31">
    <cfRule type="cellIs" dxfId="10" priority="20" stopIfTrue="1" operator="equal">
      <formula>"Nesakrīt ar Bilanci!"</formula>
    </cfRule>
  </conditionalFormatting>
  <conditionalFormatting sqref="H41:H43">
    <cfRule type="cellIs" dxfId="9" priority="13" stopIfTrue="1" operator="equal">
      <formula>"Nesakrīt ar Bilanci!"</formula>
    </cfRule>
  </conditionalFormatting>
  <conditionalFormatting sqref="H46">
    <cfRule type="cellIs" dxfId="8" priority="12" stopIfTrue="1" operator="equal">
      <formula>"Nesakrīt ar Bilanci!"</formula>
    </cfRule>
  </conditionalFormatting>
  <conditionalFormatting sqref="H48:H49">
    <cfRule type="cellIs" dxfId="7" priority="11" stopIfTrue="1" operator="equal">
      <formula>"Nesakrīt ar Bilanci!"</formula>
    </cfRule>
  </conditionalFormatting>
  <conditionalFormatting sqref="H39">
    <cfRule type="cellIs" dxfId="6" priority="9" stopIfTrue="1" operator="equal">
      <formula>"Nesakrīt ar Bilanci!"</formula>
    </cfRule>
  </conditionalFormatting>
  <conditionalFormatting sqref="H52">
    <cfRule type="cellIs" dxfId="5" priority="8" stopIfTrue="1" operator="equal">
      <formula>"Nesakrīt ar Bilanci!"</formula>
    </cfRule>
  </conditionalFormatting>
  <conditionalFormatting sqref="H59:H61">
    <cfRule type="cellIs" dxfId="4" priority="7" stopIfTrue="1" operator="equal">
      <formula>"Nesakrīt ar Bilanci!"</formula>
    </cfRule>
  </conditionalFormatting>
  <conditionalFormatting sqref="H64">
    <cfRule type="cellIs" dxfId="3" priority="6" stopIfTrue="1" operator="equal">
      <formula>"Nesakrīt ar Bilanci!"</formula>
    </cfRule>
  </conditionalFormatting>
  <conditionalFormatting sqref="H66:H67">
    <cfRule type="cellIs" dxfId="2" priority="5" stopIfTrue="1" operator="equal">
      <formula>"Nesakrīt ar Bilanci!"</formula>
    </cfRule>
  </conditionalFormatting>
  <conditionalFormatting sqref="H57">
    <cfRule type="cellIs" dxfId="1" priority="3" stopIfTrue="1" operator="equal">
      <formula>"Nesakrīt ar Bilanci!"</formula>
    </cfRule>
  </conditionalFormatting>
  <conditionalFormatting sqref="H70">
    <cfRule type="cellIs" dxfId="0" priority="2" stopIfTrue="1" operator="equal">
      <formula>"Nesakrīt ar Bilanci!"</formula>
    </cfRule>
  </conditionalFormatting>
  <pageMargins left="0.98425196850393704" right="0.59055118110236227" top="1.1811023622047245" bottom="0.78740157480314965" header="0.31496062992125984" footer="0.31496062992125984"/>
  <pageSetup paperSize="9" firstPageNumber="26" orientation="portrait" blackAndWhite="1" useFirstPageNumber="1" r:id="rId1"/>
  <headerFooter>
    <oddHeader>&amp;L&amp;"Times New Roman,Regular"&amp;13SIA "AADSO"
Juridiskā adrese: Ģimnāzijas iela 28-2, Daugavpils
Vienotais reģistrācijas numurs: 
LV41503029988&amp;R&amp;"Times New Roman,Regular"&amp;12 &amp;14 &amp;13 2020.gada pārskats</oddHeader>
    <oddFooter>&amp;C&amp;P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Titullapa</vt:lpstr>
      <vt:lpstr>Saturs</vt:lpstr>
      <vt:lpstr>Info</vt:lpstr>
      <vt:lpstr>Aktīvs</vt:lpstr>
      <vt:lpstr>Pasīvs</vt:lpstr>
      <vt:lpstr>PZA(IF)</vt:lpstr>
      <vt:lpstr>NP(netiesa)</vt:lpstr>
      <vt:lpstr>PK(vertikālā)</vt:lpstr>
      <vt:lpstr>P_Aktīvs</vt:lpstr>
      <vt:lpstr>P_Pasīvs</vt:lpstr>
      <vt:lpstr>Aktīvs!Print_Area</vt:lpstr>
      <vt:lpstr>Info!Print_Area</vt:lpstr>
      <vt:lpstr>'NP(netiesa)'!Print_Area</vt:lpstr>
      <vt:lpstr>P_Aktīvs!Print_Area</vt:lpstr>
      <vt:lpstr>P_Pasīvs!Print_Area</vt:lpstr>
      <vt:lpstr>Pasīvs!Print_Area</vt:lpstr>
      <vt:lpstr>'PK(vertikālā)'!Print_Area</vt:lpstr>
      <vt:lpstr>'PZA(IF)'!Print_Area</vt:lpstr>
      <vt:lpstr>Saturs!Print_Area</vt:lpstr>
      <vt:lpstr>Titullapa!Print_Area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dc:creator>
  <cp:lastModifiedBy>VeeP</cp:lastModifiedBy>
  <cp:lastPrinted>2020-04-15T10:02:15Z</cp:lastPrinted>
  <dcterms:created xsi:type="dcterms:W3CDTF">2014-09-25T06:34:08Z</dcterms:created>
  <dcterms:modified xsi:type="dcterms:W3CDTF">2021-04-27T17:04:57Z</dcterms:modified>
</cp:coreProperties>
</file>