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ese.beca\Desktop\Sekretare\2. DOMES SĒDES 2026\3. Domes sēde 29.01.2026\Pielikumi\Saistosie\"/>
    </mc:Choice>
  </mc:AlternateContent>
  <bookViews>
    <workbookView xWindow="-120" yWindow="-120" windowWidth="29040" windowHeight="15720" tabRatio="830" activeTab="10"/>
  </bookViews>
  <sheets>
    <sheet name="Pielikums Nr.1" sheetId="1" r:id="rId3"/>
    <sheet name="Pielikums Nr.1.1" sheetId="2" r:id="rId4"/>
    <sheet name="Pielikums Nr.1.2" sheetId="3" r:id="rId5"/>
    <sheet name="Pielikums Nr.2." sheetId="4" r:id="rId6"/>
    <sheet name="Pielikums Nr.2.1." sheetId="5" r:id="rId7"/>
    <sheet name="Pielikums Nr.2.2" sheetId="6" r:id="rId8"/>
    <sheet name="Pielikums Nr.2.3" sheetId="7" r:id="rId9"/>
    <sheet name="Pielikums Nr.3" sheetId="8" r:id="rId10"/>
    <sheet name="Pielikums Nr.3.1" sheetId="9" r:id="rId11"/>
    <sheet name="Pielikums Nr.3.2" sheetId="10" r:id="rId12"/>
    <sheet name="Pielikums Nr.4." sheetId="11" r:id="rId13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" i="9" l="1"/>
</calcChain>
</file>

<file path=xl/sharedStrings.xml><?xml version="1.0" encoding="utf-8"?>
<sst xmlns="http://schemas.openxmlformats.org/spreadsheetml/2006/main" count="1217" uniqueCount="1011">
  <si>
    <t>Rādītāju nosaukumi</t>
  </si>
  <si>
    <t>Budžeta kategoriju kodi</t>
  </si>
  <si>
    <t>EUR</t>
  </si>
  <si>
    <t>I IEŅĒMUMI - kopā</t>
  </si>
  <si>
    <t/>
  </si>
  <si>
    <t>IENĀKUMA NODOKĻI</t>
  </si>
  <si>
    <t>1.0.0.0.</t>
  </si>
  <si>
    <t xml:space="preserve">  Ieņēmumi no iedzīvotāju ienākuma nodokļa</t>
  </si>
  <si>
    <t xml:space="preserve">  1.1.0.0.</t>
  </si>
  <si>
    <t>ĪPAŠUMA NODOKĻI</t>
  </si>
  <si>
    <t>4.0.0.0.</t>
  </si>
  <si>
    <t xml:space="preserve">  Nekustamā īpašuma nodoklis</t>
  </si>
  <si>
    <t xml:space="preserve">  4.1.0.0.</t>
  </si>
  <si>
    <t>NODOKĻI PAR PAKALPOJUMIEM UN PRECĒM</t>
  </si>
  <si>
    <t>5.0.0.0.</t>
  </si>
  <si>
    <t xml:space="preserve">  Nodokļi atsevišķām precēm un pakalpojumu veidiem</t>
  </si>
  <si>
    <t xml:space="preserve">  5.4.0.0.</t>
  </si>
  <si>
    <t xml:space="preserve">  Nodokļi un maksājumi par tiesībām lietot atsevišķas preces</t>
  </si>
  <si>
    <t xml:space="preserve">  5.5.0.0.</t>
  </si>
  <si>
    <t>IEŅĒMUMI NO UZŅĒMĒJDARBĪBAS UN ĪPAŠUMA</t>
  </si>
  <si>
    <t>8.0.0.0.</t>
  </si>
  <si>
    <t xml:space="preserve">  Procentu ieņēmumi par depozītiem, kontu atlikumiem un valsts parāda vērtspapīriem un atlikto maksājumu</t>
  </si>
  <si>
    <t xml:space="preserve">  8.6.0.0.</t>
  </si>
  <si>
    <t>VALSTS (PAŠVALDĪBU) NODEVAS UN KANCELEJAS NODEVAS</t>
  </si>
  <si>
    <t>9.0.0.0.</t>
  </si>
  <si>
    <t xml:space="preserve">  Valsts nodevas par valsts sniegto nodrošinājumu un juridiskajiem un citiem pakalpojumiem</t>
  </si>
  <si>
    <t xml:space="preserve">  9.1.0.0.</t>
  </si>
  <si>
    <t xml:space="preserve">  Valsts nodevas, kuras ieskaita pašvaldību budžetā</t>
  </si>
  <si>
    <t xml:space="preserve">  9.4.0.0.</t>
  </si>
  <si>
    <t xml:space="preserve">  Pašvaldību nodevas</t>
  </si>
  <si>
    <t xml:space="preserve">  9.5.0.0.</t>
  </si>
  <si>
    <t>NAUDAS SODI UN SANKCIJAS</t>
  </si>
  <si>
    <t>10.0.0.0.</t>
  </si>
  <si>
    <t xml:space="preserve">  Naudas sodi</t>
  </si>
  <si>
    <t xml:space="preserve">  10.1.0.0.</t>
  </si>
  <si>
    <t>PĀRĒJIE NENODOKĻU IEŅĒMUMI</t>
  </si>
  <si>
    <t>12.0.0.0.</t>
  </si>
  <si>
    <t xml:space="preserve">  Nenodokļu ieņēmumi un ieņēmumi no zaudējumu atlīdzībām un kompensācijām</t>
  </si>
  <si>
    <t xml:space="preserve">  12.2.0.0.</t>
  </si>
  <si>
    <t xml:space="preserve">  Dažādi nenodokļu ieņēmumi</t>
  </si>
  <si>
    <t xml:space="preserve">  12.3.0.0.</t>
  </si>
  <si>
    <t>13.0.0.0.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</si>
  <si>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</si>
  <si>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</si>
  <si>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</si>
  <si>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</si>
  <si>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 xml:space="preserve">  Ieņēmumi no valsts un pašvaldību kustamā īpašuma un mantas realizācijas</t>
  </si>
  <si>
    <t xml:space="preserve">  13.4.0.0.</t>
  </si>
  <si>
    <t>18.0.0.0.</t>
  </si>
  <si>
    <t xml:space="preserve">  Pašvaldību saņemtie transferti no valsts budžeta</t>
  </si>
  <si>
    <t xml:space="preserve">  18.6.0.0.</t>
  </si>
  <si>
    <t>PAŠVALDĪBU BUDŽETU TRANSFERTI</t>
  </si>
  <si>
    <t>19.0.0.0.</t>
  </si>
  <si>
    <t xml:space="preserve">  Pašvaldību saņemtie transferti no citām pašvaldībām</t>
  </si>
  <si>
    <t xml:space="preserve">  19.2.0.0.</t>
  </si>
  <si>
    <t>21.0.0.0.</t>
  </si>
  <si>
    <t xml:space="preserve">  Ieņēmumi no iestāžu sniegtajiem maksas pakalpojumiem un citi pašu ieņēmumi</t>
  </si>
  <si>
    <t xml:space="preserve">  21.3.0.0.</t>
  </si>
  <si>
    <t>Pielikums Nr.1</t>
  </si>
  <si>
    <t>PREIĻU NOVADA PAŠVALDĪBAS IEŅĒMUMU KOPSAVILKUMS</t>
  </si>
  <si>
    <t>IEŅĒMUMI NO VALSTS (PAŠVALDĪBU) ĪPAŠUMA IZNOMĀŠANAS, PĀRDOŠANAS UN NO NODOKĻU PAMATPARĀDA KAPITALIZĀCIJAS</t>
  </si>
  <si>
    <t>VALSTS BUDŽETA TRANSFERTI</t>
  </si>
  <si>
    <t xml:space="preserve">    Pašvaldību saņemtie valsts budžeta transferti</t>
  </si>
  <si>
    <t xml:space="preserve">  18.6.2.0.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</si>
  <si>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</si>
  <si>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18.6.3.0.</t>
  </si>
  <si>
    <t xml:space="preserve">    Pašvaldību budžetā saņemtā dotācija no pašvaldību finanšu izlīdzināšanas fonda</t>
  </si>
  <si>
    <t xml:space="preserve">  18.6.4.0.</t>
  </si>
  <si>
    <t>IESTĀDES IEŅĒMUMI</t>
  </si>
  <si>
    <t>Mērķdotācija Preiļu pilsētas KAC</t>
  </si>
  <si>
    <t>Mērķdotācija Aglonas pagasta pārvalde KAC</t>
  </si>
  <si>
    <t>Mērķdotācija  Upmalas pagasta pārvalde KAC</t>
  </si>
  <si>
    <t xml:space="preserve">Mērķdotācija 5.-6.gadīgo audzēkņu pedagogu atalgojumam </t>
  </si>
  <si>
    <t>Mērķdotācija izglītības iestāžu asistentu atalgojumam</t>
  </si>
  <si>
    <t>Mērķdotācija pedagogu atalgojumam</t>
  </si>
  <si>
    <t>Mērķdotācija interešu izglītības pedagogu atalgojumam</t>
  </si>
  <si>
    <t>Mērķdotācija mākslas, mūzikas programmu pedagogu atalgojumam</t>
  </si>
  <si>
    <t>Mērķdotācija sporta skolas pedagogu atalgojumam</t>
  </si>
  <si>
    <t>Mērķdotācija 1-4.klašu ēdināšanai</t>
  </si>
  <si>
    <t>Mērķdotācija Ukrainas bēgļu izdevumu segšanai</t>
  </si>
  <si>
    <t>Mērķdotācija autoceļiem</t>
  </si>
  <si>
    <t>NVA finansējums Skolēnu darbs vasarā</t>
  </si>
  <si>
    <t>NVA finansējums Algoti pagaidu sabiedriskie darbi</t>
  </si>
  <si>
    <t>Mērķdotācija sociālo darbinieku supervīzijām un vardarbībā cietušo rehabilitācijas izdevumu kompensēšana</t>
  </si>
  <si>
    <t>Mērķdotācija sociālās aprūpes iestādēm</t>
  </si>
  <si>
    <t>Mērķdotācija Riebiņu pagasta pārvalde KAC</t>
  </si>
  <si>
    <t>Pašvaldību saņemtie valsts budžeta transferti (18.6.2.0.)</t>
  </si>
  <si>
    <t>Pielikums Nr.1.1</t>
  </si>
  <si>
    <t>Pielikums.Nr.1.2.</t>
  </si>
  <si>
    <t>Pašvaldību no valsts budžeta iestādēm saņemtie transferti Eiropas Savienības politiku instrumentu un pārējās ārvalstu finanšu palīdzības līdzfinansētajiem projektiem (pasākumiem) (18.6.3.0.)</t>
  </si>
  <si>
    <t>Projekts Nr.6.1.1.3/1/24/A/016 Uzņēmējdarbībai labvēlīgas vides veidošana Preiļu novadā</t>
  </si>
  <si>
    <t xml:space="preserve">  Pašvaldības nozīmes koplietošanas ūdensnoteku ŪSIK:4324411:01 un 432263:62 atjaunošana Preiļu novadā</t>
  </si>
  <si>
    <t xml:space="preserve"> Drošā skola SAM 5.1.1.4.</t>
  </si>
  <si>
    <t>Projekts Nr.4.3.1.3/1/24/A/003-Sociālo mājokļu atjaunošana vai jaunu sociālo mājokļu būvniecība</t>
  </si>
  <si>
    <t>Projekts 4.3.5.1/1/24/A/005 Sabiedrībā balstītu sociālo pakalpojumu pieejamības paplašināšana Preiļu novadā</t>
  </si>
  <si>
    <t>NORDPLUS Junior 2023 NP JR-2023/10250</t>
  </si>
  <si>
    <t>Pielikums Nr.3.</t>
  </si>
  <si>
    <t>PREIĻU NOVADA PAŠVALDĪBAS FINANSĒŠANA KOPSAVILKUMS</t>
  </si>
  <si>
    <t xml:space="preserve"> FINANSĒŠANA - KOPĀ</t>
  </si>
  <si>
    <t xml:space="preserve">Naudas līdzekļi un noguldījumi </t>
  </si>
  <si>
    <t xml:space="preserve">Budžeta līdzekļu atlikums gada sākumā </t>
  </si>
  <si>
    <t xml:space="preserve">  F22010000</t>
  </si>
  <si>
    <t>Aizņēmumi</t>
  </si>
  <si>
    <t xml:space="preserve">  Saņemtie aizņēmumi</t>
  </si>
  <si>
    <t xml:space="preserve">  Saņemto aizņēmumu atmaksa</t>
  </si>
  <si>
    <t xml:space="preserve"> F40020010</t>
  </si>
  <si>
    <t xml:space="preserve"> F40020020</t>
  </si>
  <si>
    <t xml:space="preserve"> F40020000</t>
  </si>
  <si>
    <t xml:space="preserve"> F20010000</t>
  </si>
  <si>
    <t>Pārskats par saistību apmēru</t>
  </si>
  <si>
    <t>Aizdevējs</t>
  </si>
  <si>
    <t>Mērķis</t>
  </si>
  <si>
    <t>Līguma noslēgšanas datums</t>
  </si>
  <si>
    <t>Saistību apmērs</t>
  </si>
  <si>
    <t>2026.g.</t>
  </si>
  <si>
    <t>2027.g.</t>
  </si>
  <si>
    <t>2028.g.</t>
  </si>
  <si>
    <t>2029.g.</t>
  </si>
  <si>
    <t>2030.g.</t>
  </si>
  <si>
    <t>turpmākajos gados</t>
  </si>
  <si>
    <t>E</t>
  </si>
  <si>
    <t>Valsts kase</t>
  </si>
  <si>
    <t>Preiļu pils atjaunošana 1.kārtas 1. un 2.etaps , investīcijām valsts nozīmes arhitektūras piemineklī</t>
  </si>
  <si>
    <t>22.01.2016</t>
  </si>
  <si>
    <t>Prioritāra investīciju projekta "Ūdensvada un kanalizācijas sistēmas izbūve Preiļu novada Pelēču pagasta Ārdavas ciematā" īstenošanai</t>
  </si>
  <si>
    <t>31.08.2016</t>
  </si>
  <si>
    <t>ELFLA projekta "Preiļu novada lauku ceļu infrastruktūras uzlabošanas 1.kārta" īstenošanai "( Nr.17-03-A00702-000002 )</t>
  </si>
  <si>
    <t>02.05.2017</t>
  </si>
  <si>
    <t>Projekta "Stāvlaukuma pārbūve Tirgus laukums 11, Preiļos" īstenošanai</t>
  </si>
  <si>
    <t>10.08.2017</t>
  </si>
  <si>
    <t>Projekta "Preiļu pilsētas Celtnieku ielas daudzdzīvokļu dzīvojamo māju iekšpagalmu, piebraucamo ceļuun inženierkomunikāciju atjaunošana 2.kārta - Celtnieku ielas posma rekonstrukcija no Brīvības ielai līdz Kooperatīva ielai" īstenošanai</t>
  </si>
  <si>
    <t>13.11.2017</t>
  </si>
  <si>
    <t>ERAF projekta Nr.5.5.1.0/17/I/007 “Saglabāt, aizsargāt un attīstīt nozīmīgu kultūras un dabas mantojumu, kā arī attīstīt ar to saistītos pakalpojumus” īstenošanai</t>
  </si>
  <si>
    <t>09.03.2018</t>
  </si>
  <si>
    <t>ES fondu ierobežotās projektu iesniegumu atlases projekta "Preiļu novada un ietekmes areāla pašvaldību uzņēmējdarbības vides infrastruktūras attīstība" daļas "Rīgas un Brīvības ielas posmu atjaunošana un apļveida krustojuma izbūve Preiļos" priekšfinansēšanai</t>
  </si>
  <si>
    <t>ES fondu ierobežotās projektu iesniegumu atlases projekta "Preiļu novada pašvaldības ēkas energoefektivitātes uzlabošana Raiņa bulvārī 19, Preiļos, 1.,2.,3.kārta" priekšfinansēšanai</t>
  </si>
  <si>
    <t>10.04.2018</t>
  </si>
  <si>
    <t>ELFLA projekta ( Nr.17-03-A00702-000069 ) "Preiļu novada lauku ceļu infrastruktūras uzlabošana 2.kārta" īstenošanai</t>
  </si>
  <si>
    <t>31.05.2018</t>
  </si>
  <si>
    <t>ERAF projekta (Nr.8.1.2.0/17/I/019 "Preiļu novada vispārējās izglītības iestāžu mācību vides uzlabošana un modernizēšana" īstenošanai</t>
  </si>
  <si>
    <t>06.07.2018</t>
  </si>
  <si>
    <t>Prioritārā investīciju projekta "Latgales reģiona iedzīvotāju aktīvu dzīvesveida īstenošanu iespēju paplašināšana - Aktīvs Latgalē" īstenošanai</t>
  </si>
  <si>
    <t>10.10.2018</t>
  </si>
  <si>
    <t>05.03.2019</t>
  </si>
  <si>
    <t>12.03.2019</t>
  </si>
  <si>
    <t>04.07.2019</t>
  </si>
  <si>
    <t>30.08.2019</t>
  </si>
  <si>
    <t>19.09.2019</t>
  </si>
  <si>
    <t>05.12.2019</t>
  </si>
  <si>
    <t>03.03.2021</t>
  </si>
  <si>
    <t>26.05.2021</t>
  </si>
  <si>
    <t>11.12.2009</t>
  </si>
  <si>
    <t>25.08.2021</t>
  </si>
  <si>
    <t>07.05.2015</t>
  </si>
  <si>
    <t>Aglonas Sporta centra stadiona pārbūve</t>
  </si>
  <si>
    <t>28.07.2017</t>
  </si>
  <si>
    <t>Satiksmes drošības uzlabojumi Jaudzemu, A.Broka, Kalna ielās Aglonā</t>
  </si>
  <si>
    <t>01.08.2018</t>
  </si>
  <si>
    <t xml:space="preserve">Priorit.invest.proj." Remontdarbi Aglonas nov.iestādēs" </t>
  </si>
  <si>
    <t>03.10.2018</t>
  </si>
  <si>
    <t>07.02.2020</t>
  </si>
  <si>
    <t>12.11.2020</t>
  </si>
  <si>
    <t>30.06.2021</t>
  </si>
  <si>
    <t>Uzņēmējdarbības vides infrastrukūras attīstība</t>
  </si>
  <si>
    <t>04.06.2018</t>
  </si>
  <si>
    <t>Jumta seguma maiņa Stabulnieku KN</t>
  </si>
  <si>
    <t>24.08.2018</t>
  </si>
  <si>
    <t>25.10.2019</t>
  </si>
  <si>
    <t>06.05.2021</t>
  </si>
  <si>
    <t>29.06.2021</t>
  </si>
  <si>
    <t>07.05.2021</t>
  </si>
  <si>
    <t>prioritārā investīciju projekta "Vārkavas muižas pils ēkas vienkāršota fasāžu atjaunošana"</t>
  </si>
  <si>
    <t>26.07.2017</t>
  </si>
  <si>
    <t>sociālo programmu investīciju projekts "Ēkas pārbūve par sociālās aprūpes centru Vārkavā"</t>
  </si>
  <si>
    <t>13.09.2021</t>
  </si>
  <si>
    <t>Prioritārā investīciju projekta "Ražošanai pielāgotas ēkas A.Paulāna ielā 1A, Preiļos pārbūve komercdarbības attīstībai Preiļu novadā " īstenošanai</t>
  </si>
  <si>
    <t>28.04.2022</t>
  </si>
  <si>
    <t>25.05.2022</t>
  </si>
  <si>
    <t>26.05.2022</t>
  </si>
  <si>
    <t>10.08.2022</t>
  </si>
  <si>
    <t>07.09.2022</t>
  </si>
  <si>
    <t>18.10.2022</t>
  </si>
  <si>
    <t>Projekta "Bērnudārza "Pasaciņa"rotaļu laukumu būvniecības dokumentācijas izstrāde un būvdarbi"investīciju īstenošanai</t>
  </si>
  <si>
    <t>08.11.2022</t>
  </si>
  <si>
    <t>02.02.2023</t>
  </si>
  <si>
    <t>ERAF projekta (Nr.5.6.2.0/17/I/024) "Uzņēmējdarbības vides uzlabošana un investīciju piesaistes veicināšana Preiļu novadā " īstenošanai</t>
  </si>
  <si>
    <t>03.03.2023</t>
  </si>
  <si>
    <t>ERAF projekta (Nr.4.2.2.0/21/A/079) " Preiļu novada pašvaldības Aglonas pirmsskolas izglītības iestādes energoefektivitātes paaugstināšana" īstenošanai</t>
  </si>
  <si>
    <t>31.03.2023</t>
  </si>
  <si>
    <t>14.04.2023</t>
  </si>
  <si>
    <t>09.08.2023</t>
  </si>
  <si>
    <t>x</t>
  </si>
  <si>
    <t>Saistību apjoms % no plānotajiem pamatbudžeta ieņēmumiem</t>
  </si>
  <si>
    <t>2031.g.</t>
  </si>
  <si>
    <t>Prioritārais investīciju projekts "Preiļu pils pārbūves 3.kārtas 2.posma darbi"</t>
  </si>
  <si>
    <t>06.06.2024</t>
  </si>
  <si>
    <t>AF projekts (Nr.1.2.1.3.i.0/1/23/A/CFLA/037) "Energoefektivitātes paaugstināšana Saunas pagasta pārvaldes ēkai, Brīvības iela 9, Prīkuļi, Saunas pagasts, Preiļu novads"</t>
  </si>
  <si>
    <t>02.08.2024</t>
  </si>
  <si>
    <t>AF projekts (Nr.3.1.1.6.i.0/1/23/A/CFLA/009)Preiļu novada pašvaldības funkciju īstenošanai un pakalpojumu sniegšanai nepieciešamo bezemisijas transporta līdzekļu iegāde</t>
  </si>
  <si>
    <t>29.10.2024</t>
  </si>
  <si>
    <t>AF projekts (Nr.1.2.1.3.i.0/1/23/A/CFLA/038) Preiļu novada pašvaldības ēkas energoefektivitātes paaugstināšana Raiņa bulvārī 24, Preiļos</t>
  </si>
  <si>
    <t>02.12.2024</t>
  </si>
  <si>
    <t>Pielikums Nr.3.1</t>
  </si>
  <si>
    <t>PIEPRASĪJUMU NOGULDĪJUMU ATLIKUMI GADA SĀKUMĀ</t>
  </si>
  <si>
    <t>Projekts Proti un dari</t>
  </si>
  <si>
    <t>Projekts Interešu izglītības programmu ieviešana Latgales reģiona izglītības iestādēs (ES UZŅĒMĒJS!)</t>
  </si>
  <si>
    <t>Mērķdotācija ceļu uzturēšanai Preiļu novadā</t>
  </si>
  <si>
    <t>Iezīmētie atlikumi</t>
  </si>
  <si>
    <t>Brīvie atlikumi</t>
  </si>
  <si>
    <t>KOPĀ ATLIKUMI</t>
  </si>
  <si>
    <t>Pielikums Nr. 3.2.</t>
  </si>
  <si>
    <t>Finansēšana / Aizņēmumi</t>
  </si>
  <si>
    <t>Plānotie aizņēmumi</t>
  </si>
  <si>
    <t>Aizņēmumu atmaksa</t>
  </si>
  <si>
    <t xml:space="preserve"> </t>
  </si>
  <si>
    <t>Projekts Nr.LL-00091 LAT-LIT Vēsturiskais ceļš augšup</t>
  </si>
  <si>
    <t>Žika laukuma izveide publiskās ārtelpas attīstībai Preiļos</t>
  </si>
  <si>
    <t>Projekts -Atpūtas vietas ierīkošana Pelēču ezera krastā, Pelēču pagastā, Preiļu novadā</t>
  </si>
  <si>
    <t>Projekts Nr.5.1.1.1/2/24/A/020  Preiļu pilsētas centra pārbūve uzņēmējdarbības atbalstam</t>
  </si>
  <si>
    <t>Pašvaldības nozīmes koplietošanas ūdensnoteku ŪSIK:4324411:01 un 432263:62 atjaunošana Preiļu novadā</t>
  </si>
  <si>
    <t>Pielikums Nr.2.3.</t>
  </si>
  <si>
    <t xml:space="preserve">Projektu līdzfinansējumi </t>
  </si>
  <si>
    <t>INTERREG programmas LAT-LIT pārrobežu projekts Militārais mantojums</t>
  </si>
  <si>
    <t>Projekta Nr. 2.3.2.1.i.0/1/23/I/CFLA/001 “Sabiedrības digitālo prasmju attīstība”</t>
  </si>
  <si>
    <t>Risinājumi pārtikas atkritumu samazināšanai skolu ēdnīcās/ SchoolFood WasteSolutions, Nr. "CB0600301 iesniegts, atbilde februārī INTERREG CentralBaltic</t>
  </si>
  <si>
    <t>INTERREG programma LATLIT pārrobežu projekts "Iedrošināt ikvienu: ģimenes digitālo aktivitāšu centru attīstība Latvijā un Lietuvā"</t>
  </si>
  <si>
    <t>Projekts nr. 5.6.2.0/17/I/024 Uzņēmējdarbības vides uzlabošana un investīciju piesaistes veicināšana Preiļu novadā - Intervences noliktavas ēka Rietumu ielā</t>
  </si>
  <si>
    <t xml:space="preserve"> t.sk.pašvaldību budžetā saņemtā dotācija no pašvaldību finanšu izlīdzināšanas fonda</t>
  </si>
  <si>
    <t>t.sk.vērtēto ieņēmumu izlīdzināšanas valsts dotācija</t>
  </si>
  <si>
    <t>Pielikums Nr.2.</t>
  </si>
  <si>
    <t>PREIĻU NOVADA PAŠVALDĪBAS IZDEVUMU KOPSAVILKUMS</t>
  </si>
  <si>
    <t>Izdevumi atbilstoši funkcionālajām kategorijām</t>
  </si>
  <si>
    <t>IZDEVUMI-kopā</t>
  </si>
  <si>
    <t>Vispārējie valdības dienesti</t>
  </si>
  <si>
    <t>01.000</t>
  </si>
  <si>
    <t>t.sk.izpildvara un likumdošanas vara</t>
  </si>
  <si>
    <t>01.100</t>
  </si>
  <si>
    <t>pārējie izdevumi</t>
  </si>
  <si>
    <t>01.300</t>
  </si>
  <si>
    <t>vēlēšanu komisija</t>
  </si>
  <si>
    <t>01.600</t>
  </si>
  <si>
    <t>procentu maksājumi</t>
  </si>
  <si>
    <t>01.700</t>
  </si>
  <si>
    <t>Aizsardzība</t>
  </si>
  <si>
    <t>02.000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</si>
  <si>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</si>
  <si>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</si>
  <si>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</si>
  <si>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</si>
  <si>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</si>
  <si>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</si>
  <si>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</si>
  <si>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</si>
  <si>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</si>
  <si>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</si>
  <si>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</si>
  <si>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</si>
  <si>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</si>
  <si>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</si>
  <si>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</si>
  <si>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</si>
  <si>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Pielikums Nr.2.1.</t>
  </si>
  <si>
    <t>Izdevumi atbilstoši ekonomiskajām kategorijām</t>
  </si>
  <si>
    <t xml:space="preserve"> IZDEVUMI - kopā</t>
  </si>
  <si>
    <t>Atlīdzība</t>
  </si>
  <si>
    <t>1000</t>
  </si>
  <si>
    <t xml:space="preserve">  Atalgojums</t>
  </si>
  <si>
    <t xml:space="preserve">  1100</t>
  </si>
  <si>
    <t xml:space="preserve">  Darba devēja valsts sociālās apdrošināšanas obligātās iemaksas, pabalsti un kompensācijas</t>
  </si>
  <si>
    <t xml:space="preserve">  1200</t>
  </si>
  <si>
    <t>Preces un pakalpojumi</t>
  </si>
  <si>
    <t>2000</t>
  </si>
  <si>
    <t xml:space="preserve">  Mācību, darba un dienesta komandējumi, dienesta, darba braucieni</t>
  </si>
  <si>
    <t xml:space="preserve">  2100</t>
  </si>
  <si>
    <t xml:space="preserve">  Pakalpojumi</t>
  </si>
  <si>
    <t xml:space="preserve">  2200</t>
  </si>
  <si>
    <t xml:space="preserve">  Krājumi, materiāli, energoresursi, preces, biroja preces un inventārs, kurus neuzskaita kodā 5000</t>
  </si>
  <si>
    <t xml:space="preserve">  2300</t>
  </si>
  <si>
    <t xml:space="preserve">  Izdevumi periodikas iegādei</t>
  </si>
  <si>
    <t xml:space="preserve">  2400</t>
  </si>
  <si>
    <t xml:space="preserve">  Budžeta iestāžu nodokļu, nodevu un sankciju maksājumi</t>
  </si>
  <si>
    <t xml:space="preserve">  2500</t>
  </si>
  <si>
    <t>Subsīdijas un dotācijas</t>
  </si>
  <si>
    <t>3000</t>
  </si>
  <si>
    <t xml:space="preserve">  Subsīdijas un dotācijas komersantiem, biedrībām un nodibinājumiem</t>
  </si>
  <si>
    <t xml:space="preserve">  3200</t>
  </si>
  <si>
    <t>Procentu izdevumi</t>
  </si>
  <si>
    <t>4000</t>
  </si>
  <si>
    <t xml:space="preserve">  Pārējie procentu maksājumi</t>
  </si>
  <si>
    <t xml:space="preserve">  4300</t>
  </si>
  <si>
    <t>Pamatkapitāla veidošana</t>
  </si>
  <si>
    <t>5000</t>
  </si>
  <si>
    <t xml:space="preserve">  Nemateriālie ieguldījumi</t>
  </si>
  <si>
    <t xml:space="preserve">  5100</t>
  </si>
  <si>
    <t xml:space="preserve">  Pamatlīdzekļi</t>
  </si>
  <si>
    <t xml:space="preserve">  5200</t>
  </si>
  <si>
    <t>Sociālie pabalsti</t>
  </si>
  <si>
    <t>6000</t>
  </si>
  <si>
    <t xml:space="preserve">  Pensijas un sociālie pabalsti naudā</t>
  </si>
  <si>
    <t xml:space="preserve">  6200</t>
  </si>
  <si>
    <t xml:space="preserve">  Sociālie pabalsti natūrā</t>
  </si>
  <si>
    <t xml:space="preserve">  6300</t>
  </si>
  <si>
    <t xml:space="preserve">  Pārējie klasifikācijā neminētie maksājumi iedzīvotājiem natūrā un kompensācijas</t>
  </si>
  <si>
    <t xml:space="preserve">  6400</t>
  </si>
  <si>
    <t>Transferti, uzturēšanas izdevumu transferti, pašu resursu maksājumi, starptautiskā sadarbība</t>
  </si>
  <si>
    <t>7000</t>
  </si>
  <si>
    <t xml:space="preserve">  Pašvaldību transferti un uzturēšanas izdevumu transferti</t>
  </si>
  <si>
    <t xml:space="preserve">  7200</t>
  </si>
  <si>
    <t>Projekts nr. 5.6.2.0/17/I/024 Uzņēmējdarbības vides uzlabošana un investīciju piesaistes veicināšana Preiļu novadā - Intervences noliktavas ēka Rietumu ielā/finansējuma atgriešana</t>
  </si>
  <si>
    <t>Pielikums Nr.2.2.</t>
  </si>
  <si>
    <t>Uzsk. dim. kods</t>
  </si>
  <si>
    <t>Uzsk. dim. nosaukums</t>
  </si>
  <si>
    <t>Asignējumi</t>
  </si>
  <si>
    <t>Ieņēmumi</t>
  </si>
  <si>
    <t>Finansēšana</t>
  </si>
  <si>
    <t>Kopā</t>
  </si>
  <si>
    <t>Mērķdotācijas</t>
  </si>
  <si>
    <t>No valsts budžeta ES projektiem</t>
  </si>
  <si>
    <t xml:space="preserve"> No citu ES projektu īstenošana</t>
  </si>
  <si>
    <t xml:space="preserve">Transferti projektiem </t>
  </si>
  <si>
    <t>Transferti no valsts budžeta</t>
  </si>
  <si>
    <t>Aizņēmums</t>
  </si>
  <si>
    <t>18.620</t>
  </si>
  <si>
    <t>18.630</t>
  </si>
  <si>
    <t>21.100</t>
  </si>
  <si>
    <t>19.200</t>
  </si>
  <si>
    <t>17.200</t>
  </si>
  <si>
    <t>01.111</t>
  </si>
  <si>
    <t>Dome</t>
  </si>
  <si>
    <t>01.111.1</t>
  </si>
  <si>
    <t>Preiļu pilsēta KAC</t>
  </si>
  <si>
    <t>01.112</t>
  </si>
  <si>
    <t>Aizkalnes pagasta pārvalde</t>
  </si>
  <si>
    <t>01.113</t>
  </si>
  <si>
    <t>Preiļu pagasta pārvalde</t>
  </si>
  <si>
    <t>01.114</t>
  </si>
  <si>
    <t>Deputāti</t>
  </si>
  <si>
    <t>01.115</t>
  </si>
  <si>
    <t>Dzimtsarakstu nodaļa</t>
  </si>
  <si>
    <t>01.116</t>
  </si>
  <si>
    <t>Būvvalde</t>
  </si>
  <si>
    <t>01.117</t>
  </si>
  <si>
    <t>Saunas pagasta pārvalde</t>
  </si>
  <si>
    <t>01.117.1</t>
  </si>
  <si>
    <t>01.118</t>
  </si>
  <si>
    <t>Pelēču pagasta pārvalde</t>
  </si>
  <si>
    <t>01.119</t>
  </si>
  <si>
    <t>Aglonas pagasta pārvalde</t>
  </si>
  <si>
    <t>01.119.1</t>
  </si>
  <si>
    <t>Aglonas pagasta pārvalde KAC</t>
  </si>
  <si>
    <t>01.120</t>
  </si>
  <si>
    <t>Riebiņu pagasta pārvalde</t>
  </si>
  <si>
    <t>01.120.1</t>
  </si>
  <si>
    <t>Riebiņu pagasta pārvalde KAC</t>
  </si>
  <si>
    <t>01.121</t>
  </si>
  <si>
    <t>Galēnu pagasta pārvalde</t>
  </si>
  <si>
    <t>01.122</t>
  </si>
  <si>
    <t>Silajāņu pagasta pārvalde</t>
  </si>
  <si>
    <t>01.123</t>
  </si>
  <si>
    <t>Sīļukana pagasta pārvalde</t>
  </si>
  <si>
    <t>01.124</t>
  </si>
  <si>
    <t>Stabulnieku pagasta pārvalde</t>
  </si>
  <si>
    <t>01.125</t>
  </si>
  <si>
    <t>Rušonas pagasta pārvalde</t>
  </si>
  <si>
    <t>01.126</t>
  </si>
  <si>
    <t>Vārkavas pagasta pārvalde</t>
  </si>
  <si>
    <t>01.127</t>
  </si>
  <si>
    <t>Upmalas pagasta pārvalde</t>
  </si>
  <si>
    <t>01.127.1</t>
  </si>
  <si>
    <t>Upmalas pagasta pārvalde KAC</t>
  </si>
  <si>
    <t>01.128</t>
  </si>
  <si>
    <t>Rožkalnu pagasta pārvalde</t>
  </si>
  <si>
    <t>01.331</t>
  </si>
  <si>
    <t>Novada publicitāte</t>
  </si>
  <si>
    <t>Vēlēšanu komisija</t>
  </si>
  <si>
    <t>Aizņēmumu procentmaksājumi</t>
  </si>
  <si>
    <t>01.110</t>
  </si>
  <si>
    <t>Novada pašvaldība (citu budžetu līdzekļi)</t>
  </si>
  <si>
    <t>KOPĀ 01.000</t>
  </si>
  <si>
    <t>Civilā aizsardzība</t>
  </si>
  <si>
    <t>02.200</t>
  </si>
  <si>
    <t>KOPĀ 02.000</t>
  </si>
  <si>
    <t>03.390</t>
  </si>
  <si>
    <t>Bāriņtiesa</t>
  </si>
  <si>
    <t>03.600</t>
  </si>
  <si>
    <t>Pašvaldības policija</t>
  </si>
  <si>
    <t>KOPĀ 03.000</t>
  </si>
  <si>
    <t>04.730</t>
  </si>
  <si>
    <t>Preiļu tūrisma un informācijas centrs</t>
  </si>
  <si>
    <t>04.730.2</t>
  </si>
  <si>
    <t>04.901</t>
  </si>
  <si>
    <t>Projekts Algoti pagaidu sabiedriskie darbi</t>
  </si>
  <si>
    <t>04.902</t>
  </si>
  <si>
    <t>Pārējā ekonomiskā darbība</t>
  </si>
  <si>
    <t>04.902.10</t>
  </si>
  <si>
    <t>Ekonomiskā darbība-uzņēmēju un NVO sadarbība</t>
  </si>
  <si>
    <t>04.902.4</t>
  </si>
  <si>
    <t xml:space="preserve">Skolēnu darbs vasarā </t>
  </si>
  <si>
    <t>04.902.15</t>
  </si>
  <si>
    <t>04.902.2</t>
  </si>
  <si>
    <t>Projekts  Proti un dari</t>
  </si>
  <si>
    <t>04.902.3</t>
  </si>
  <si>
    <t>Projekts - Veselības projekts Preiļu pašvaldibā</t>
  </si>
  <si>
    <t>04.902.19</t>
  </si>
  <si>
    <t>Digitālā darba ar jaunatni sistēmas attīstība pašvaldībās-Projekts Nr.2.3.2.1.i.0/1/23/I/002</t>
  </si>
  <si>
    <t>04.902.20</t>
  </si>
  <si>
    <t>Sabiedrības digitālo prasmju attīstība-Projekts Nr.2.3.2.1.i.0/1/23/I/001</t>
  </si>
  <si>
    <t>04.902.21</t>
  </si>
  <si>
    <t>04.903</t>
  </si>
  <si>
    <t>Atskurbtuve</t>
  </si>
  <si>
    <t>KOPĀ 04.000</t>
  </si>
  <si>
    <t>05.600</t>
  </si>
  <si>
    <t>Pārējā vides aizsardzība</t>
  </si>
  <si>
    <t>KOPĀ 05.000</t>
  </si>
  <si>
    <t>Komunālā Saimniecība</t>
  </si>
  <si>
    <t>06.101</t>
  </si>
  <si>
    <t>Komunālā saimniecība Preiļos</t>
  </si>
  <si>
    <t>06.101.1</t>
  </si>
  <si>
    <t>06.101.2</t>
  </si>
  <si>
    <t>06.101.3</t>
  </si>
  <si>
    <t>06.101.4</t>
  </si>
  <si>
    <t>06.101.5</t>
  </si>
  <si>
    <t>06.102</t>
  </si>
  <si>
    <t>Komunālā saimniecība Aizkalnes pagasta pārvaldē</t>
  </si>
  <si>
    <t>06.103</t>
  </si>
  <si>
    <t>Komunālā saimniecība Preiļu pagasta pārvaldē</t>
  </si>
  <si>
    <t>06.104</t>
  </si>
  <si>
    <t>Komunālā saimniecība Saunas pagasta pārvaldē</t>
  </si>
  <si>
    <t>06.104U</t>
  </si>
  <si>
    <t>Ūdenssaimniecība Saunas PP</t>
  </si>
  <si>
    <t>06.105</t>
  </si>
  <si>
    <t>Komunālā saimniecība Pelēču pagasta pārvaldē</t>
  </si>
  <si>
    <t>06.105U</t>
  </si>
  <si>
    <t>Ūdenssaimniecība Pelēču PP</t>
  </si>
  <si>
    <t>06.106</t>
  </si>
  <si>
    <t>Komunālā saimniecība Aglonas pagasta pārvalde</t>
  </si>
  <si>
    <t>06.106U</t>
  </si>
  <si>
    <t>Komunālā saimniecība Aglonas pagasta pārvalde PP</t>
  </si>
  <si>
    <t>06.107</t>
  </si>
  <si>
    <t>Komunālā saimniecība Riebiņu pagasta pārvalde</t>
  </si>
  <si>
    <t>06.107U</t>
  </si>
  <si>
    <t>Ūdenssaimniecība Riebiņu PP</t>
  </si>
  <si>
    <t>06.108</t>
  </si>
  <si>
    <t>Komunālā saimniecība Galēnu pagasta pārvalde</t>
  </si>
  <si>
    <t>06.108U</t>
  </si>
  <si>
    <t>06.109</t>
  </si>
  <si>
    <t>Komunālā saimniecība Silajāņu pagasta pārvalde</t>
  </si>
  <si>
    <t>06.109U</t>
  </si>
  <si>
    <t>Ūdenssaimniecība Silajāņu PP</t>
  </si>
  <si>
    <t>06.110</t>
  </si>
  <si>
    <t>Komunālā saimniecība Sīļukalna pagasta pārvalde</t>
  </si>
  <si>
    <t>06.110U</t>
  </si>
  <si>
    <t>Ūdenssaimniecība Sīļukalna PP</t>
  </si>
  <si>
    <t>06.111</t>
  </si>
  <si>
    <t>Komunālā saimniecība Stabulnieku pagasta pārvalde</t>
  </si>
  <si>
    <t>06.111U</t>
  </si>
  <si>
    <t>Ūdenssaimniecība Stabulnieku PP</t>
  </si>
  <si>
    <t>06.112</t>
  </si>
  <si>
    <t>Komunālā saimniecība Rušonas pagasta pārvalde</t>
  </si>
  <si>
    <t>06.112U</t>
  </si>
  <si>
    <t>Ūdenssaimniecība Rušonas PP</t>
  </si>
  <si>
    <t>06.114</t>
  </si>
  <si>
    <t> Komunālā saimniecība apvienotajā Vārkavas, Upmalas, Rožkalnu p.p</t>
  </si>
  <si>
    <t>06.114U</t>
  </si>
  <si>
    <t>06.114.2</t>
  </si>
  <si>
    <t>Apsaimniekošana Saules ielā-14, Rožkalnu pagasts</t>
  </si>
  <si>
    <t>06.114.3</t>
  </si>
  <si>
    <t>Apsaimniekošana Saules ielā-6, Rožkalnu pagasts</t>
  </si>
  <si>
    <t>06.114.4</t>
  </si>
  <si>
    <t>Apsaimniekošana Skolas ielā -6,Upmalas pagasts</t>
  </si>
  <si>
    <t>06.114.5</t>
  </si>
  <si>
    <t>Apsaimniekošana Padomes ielā 47, Upmalas pagasts</t>
  </si>
  <si>
    <t>06.114.6</t>
  </si>
  <si>
    <t>Apsaimniekošana Padomes ielā 49, Upmalas pagasts</t>
  </si>
  <si>
    <t>06.117</t>
  </si>
  <si>
    <t>Lauku teritoriju komunālā daļa</t>
  </si>
  <si>
    <t>Kopā komunālā saimniecība 06.100</t>
  </si>
  <si>
    <t>Ielu apgaismošana</t>
  </si>
  <si>
    <t>06.401</t>
  </si>
  <si>
    <t>Ielu apgaismošana Preiļos</t>
  </si>
  <si>
    <t>06.402</t>
  </si>
  <si>
    <t>Ielu apgaismošana Aizkalnes pagasta pārvalde</t>
  </si>
  <si>
    <t>06.403</t>
  </si>
  <si>
    <t>Ielu apgaismošana Saunas pagasta pārvalde</t>
  </si>
  <si>
    <t>06.404</t>
  </si>
  <si>
    <t>Ielu apgaismošana Pelēču pagasta pārvalde</t>
  </si>
  <si>
    <t>06.405</t>
  </si>
  <si>
    <t>Ielu apgaismošana Preiļu pagasta pārvalde</t>
  </si>
  <si>
    <t>06.406</t>
  </si>
  <si>
    <t>Ielu apgaismošana Aglonas pagasta pārvalde</t>
  </si>
  <si>
    <t>06.407</t>
  </si>
  <si>
    <t>Ielu apgaismošana Riebiņu pagasta pārvalde</t>
  </si>
  <si>
    <t>06.408</t>
  </si>
  <si>
    <t>Ielu apgaismošana Galēnu pagasta pārvalde</t>
  </si>
  <si>
    <t>06.411</t>
  </si>
  <si>
    <t>Ielu apgaismošana Stabulnieku pagasta pārvalde</t>
  </si>
  <si>
    <t>06.412</t>
  </si>
  <si>
    <t>Ielu apgaismošana Rušonas pagasta pārvalde</t>
  </si>
  <si>
    <t>06.414</t>
  </si>
  <si>
    <t>Ielu apgaismošana Upmalas pagasta pārvalde</t>
  </si>
  <si>
    <t>Kopā ielu apgaismojums 06.400</t>
  </si>
  <si>
    <t>Labiekārtošana</t>
  </si>
  <si>
    <t>06.601</t>
  </si>
  <si>
    <t>Labiekārtošanas objektu uzturēšana Preiļos</t>
  </si>
  <si>
    <t>06.601.11</t>
  </si>
  <si>
    <t>06.601.D</t>
  </si>
  <si>
    <t>Dabas resursu nodoklis</t>
  </si>
  <si>
    <t>06.601.16</t>
  </si>
  <si>
    <t>Nr.6.1.1.3/1/24/A/009 Uzņēmējdarbībai labvēlīgas vides veidošana Preiļu novadā</t>
  </si>
  <si>
    <t>06.601.17</t>
  </si>
  <si>
    <t>06.601.18</t>
  </si>
  <si>
    <t>06.601.19</t>
  </si>
  <si>
    <t>Projekts Nr.5.1.1.1/2/24/A/020 Preiļu pilsētas centra pārbūve uzņēmējdarbības atbalstam</t>
  </si>
  <si>
    <t>06.601.20</t>
  </si>
  <si>
    <t>Projekts Ceļu infrastruktūras attīstība un investīciju piesaiste uzņēmējdarbībai Preiļu novada lauku teritorijā izstrāde</t>
  </si>
  <si>
    <t>06.601.21</t>
  </si>
  <si>
    <t>Projekts Satiksmes infrastruktūras attīstība Preiļu novada uzņēmējdarbības atbalsta pasākumā</t>
  </si>
  <si>
    <t>06.601.22</t>
  </si>
  <si>
    <t>06.601.23</t>
  </si>
  <si>
    <t>Aizsardzības Ministrijas finansējums Militārās bāzes Preiļi lietus ūdens novadīšanai</t>
  </si>
  <si>
    <t>06.601.7.1</t>
  </si>
  <si>
    <t>Autoceļu fonda (ielu) līdzekļi</t>
  </si>
  <si>
    <t>Kopā  labiekārtošana 06.600</t>
  </si>
  <si>
    <t>Kopā teritoriju un mājokļu apsaimniekošana 06.000</t>
  </si>
  <si>
    <t>07.241</t>
  </si>
  <si>
    <t>Feldšeru-vecmāšu punkts Saunas pagastā</t>
  </si>
  <si>
    <t>07.242</t>
  </si>
  <si>
    <t>Feldšeru-vecmāšu punkts Pelēču pagastā</t>
  </si>
  <si>
    <t>07.243</t>
  </si>
  <si>
    <t>Feldšeru-vecmāšu punkts Galēnu pagastā</t>
  </si>
  <si>
    <t>Kopā veselība 07.000</t>
  </si>
  <si>
    <t xml:space="preserve">Atpūta , kultūra un reliģija </t>
  </si>
  <si>
    <t xml:space="preserve">Bibliotēkas </t>
  </si>
  <si>
    <t>08.211</t>
  </si>
  <si>
    <t>Preiļu bibliotēka</t>
  </si>
  <si>
    <t>08.211.1</t>
  </si>
  <si>
    <t>VKKF-Preiļu bibliotēka</t>
  </si>
  <si>
    <t>08.211.2</t>
  </si>
  <si>
    <t>Interreg LAT-LIT projekts Iedrošināt ikvienu:ģimenes digitālo aktivitāšu centru attīstība Latvijā un Lietuvā</t>
  </si>
  <si>
    <t>08.212</t>
  </si>
  <si>
    <t>Aizkalnes bibliotēka</t>
  </si>
  <si>
    <t>08.213</t>
  </si>
  <si>
    <t>Saunas bibliotēka</t>
  </si>
  <si>
    <t>08.214</t>
  </si>
  <si>
    <t>Pelēču bibliotēka</t>
  </si>
  <si>
    <t>08.216</t>
  </si>
  <si>
    <t>Smelteru bibliotēka</t>
  </si>
  <si>
    <t>08.217</t>
  </si>
  <si>
    <t>Ārdavas bibliotēka</t>
  </si>
  <si>
    <t>08.218</t>
  </si>
  <si>
    <t>Aglonas bibliotēka</t>
  </si>
  <si>
    <t>08.219</t>
  </si>
  <si>
    <t>Riebiņu bibliotēka</t>
  </si>
  <si>
    <t>08.219.1</t>
  </si>
  <si>
    <t>Sīļukalna bibliotēka</t>
  </si>
  <si>
    <t>08.219.10</t>
  </si>
  <si>
    <t>Vārkavas bibliotēka</t>
  </si>
  <si>
    <t>08.219.11</t>
  </si>
  <si>
    <t>Vanagu bibliotēka</t>
  </si>
  <si>
    <t>08.219.12</t>
  </si>
  <si>
    <t>Rožkalnu bibliotēka</t>
  </si>
  <si>
    <t>08.219.13</t>
  </si>
  <si>
    <t>Upmalas bibliotēka</t>
  </si>
  <si>
    <t>08.219.4</t>
  </si>
  <si>
    <t>Kastīres bibliotēka</t>
  </si>
  <si>
    <t>08.219.5</t>
  </si>
  <si>
    <t>Stabulnieku bibliotēka</t>
  </si>
  <si>
    <t>08.219.6</t>
  </si>
  <si>
    <t>Galēnu bibliotēka</t>
  </si>
  <si>
    <t>08.219.7</t>
  </si>
  <si>
    <t>Silajānu bibliotēka</t>
  </si>
  <si>
    <t>08.219.9</t>
  </si>
  <si>
    <t>Rušonas bibliotēka</t>
  </si>
  <si>
    <t>Kopā bibliotēkas 08.210</t>
  </si>
  <si>
    <t>Muzeji</t>
  </si>
  <si>
    <t>08.221</t>
  </si>
  <si>
    <t>Preiļu vēstures un lietišķās mākslas muzejs</t>
  </si>
  <si>
    <t>08.221.1</t>
  </si>
  <si>
    <t>VKKF-Preiļu vēstures un lietišķās mākslas muzejs</t>
  </si>
  <si>
    <t>08.222</t>
  </si>
  <si>
    <t>Roberta Mūka muzejs</t>
  </si>
  <si>
    <t>08.223</t>
  </si>
  <si>
    <t>Vārkavas novadpētniecības muzejs</t>
  </si>
  <si>
    <t>Kopā muzeji 08.220</t>
  </si>
  <si>
    <t>Kultūras centri, jauniešu centri, u.c.</t>
  </si>
  <si>
    <t>08.231</t>
  </si>
  <si>
    <t>Preiļu novada kultūras nams</t>
  </si>
  <si>
    <t>08.231.2</t>
  </si>
  <si>
    <t>Preiļu novada Pilsētas svētki</t>
  </si>
  <si>
    <t>08.232</t>
  </si>
  <si>
    <t>Aizkalnes tautas nams</t>
  </si>
  <si>
    <t>08.233</t>
  </si>
  <si>
    <t>Saunas tautas nams</t>
  </si>
  <si>
    <t>08.234</t>
  </si>
  <si>
    <t>Pelēču kultūras nams</t>
  </si>
  <si>
    <t>08.236</t>
  </si>
  <si>
    <t>Aglonas kultūras nams</t>
  </si>
  <si>
    <t>08.237</t>
  </si>
  <si>
    <t>Riebiņu kultūras nams</t>
  </si>
  <si>
    <t>08.237.1</t>
  </si>
  <si>
    <t>Stabulnieku kultūras nams</t>
  </si>
  <si>
    <t>08.237.2</t>
  </si>
  <si>
    <t>Sīļukalna kultūras nams</t>
  </si>
  <si>
    <t>08.237.3</t>
  </si>
  <si>
    <t>Galēnu kultūras nams</t>
  </si>
  <si>
    <t>08.237.4</t>
  </si>
  <si>
    <t>Rušonas kultūras nams</t>
  </si>
  <si>
    <t>08.237.5</t>
  </si>
  <si>
    <t>Silajāņu kultūras nams</t>
  </si>
  <si>
    <t>08.238</t>
  </si>
  <si>
    <t>Vārkavas tautas nams</t>
  </si>
  <si>
    <t>08.239</t>
  </si>
  <si>
    <t>Preiļu novada kultūras un tūrisma pārvalde</t>
  </si>
  <si>
    <t>08.239.1</t>
  </si>
  <si>
    <t>Mērķdotācija pašdarbības kolektīvu vadītāju atalgojums</t>
  </si>
  <si>
    <t>Projekts Apskaņošanas tehnikas iegāde Preiļu novada lauku kultūras un tautas namiem</t>
  </si>
  <si>
    <t>08.290</t>
  </si>
  <si>
    <t>Preiļu muižas komplekss un parks</t>
  </si>
  <si>
    <t>08.621</t>
  </si>
  <si>
    <t>Jauniešu centrs "Četri"</t>
  </si>
  <si>
    <t>08.622</t>
  </si>
  <si>
    <t>Jaunatnes iniciatīvas centrs"Pakāpieni"</t>
  </si>
  <si>
    <t>08.623</t>
  </si>
  <si>
    <t>Aglonas reliģisko svētku nodrošināšana</t>
  </si>
  <si>
    <t>08.624</t>
  </si>
  <si>
    <t>Bērnu un jauniešu brīvā laika pavadīšanas centrs "Strops"</t>
  </si>
  <si>
    <t xml:space="preserve"> Kopā kultūras centri, jauniešu centri, u.c. 08.230-08.620</t>
  </si>
  <si>
    <t xml:space="preserve"> Kopā atpūta, kultūra un  reliģija </t>
  </si>
  <si>
    <t>Pirmsskolas izglītības iestādes</t>
  </si>
  <si>
    <t>09.101</t>
  </si>
  <si>
    <t>Bērnudārzs Pasaciņa E</t>
  </si>
  <si>
    <t>09.101-2.02</t>
  </si>
  <si>
    <t>Bērnudārzs Pasaciņa MD 5.-6.gadīgajiem</t>
  </si>
  <si>
    <t>09.101-2.09</t>
  </si>
  <si>
    <t>Bērnudārzs Pasaciņa PP</t>
  </si>
  <si>
    <t>09.101-2.10</t>
  </si>
  <si>
    <t>Bērnudārzs Pasaciņa TP</t>
  </si>
  <si>
    <t>09.101-2.12</t>
  </si>
  <si>
    <t>Bērnudārzs Pasaciņa MD asistenta finansējums</t>
  </si>
  <si>
    <t>09.103</t>
  </si>
  <si>
    <t>Aglonas PII</t>
  </si>
  <si>
    <t>09.103-2.02</t>
  </si>
  <si>
    <t>Aglonas novada PII MD - 5-6.gadīgajiem</t>
  </si>
  <si>
    <t>09.103-2.09</t>
  </si>
  <si>
    <t>Aglonas PII PP</t>
  </si>
  <si>
    <t>09.103-2.10</t>
  </si>
  <si>
    <t>Aglonas PII TP</t>
  </si>
  <si>
    <t>09.104</t>
  </si>
  <si>
    <t>Riebiņu PII "Sprīdītis"</t>
  </si>
  <si>
    <t>09.104-2.02</t>
  </si>
  <si>
    <t>Riebiņu PII "Sprīdītis" MD -5-6.gadīgajuem</t>
  </si>
  <si>
    <t>09.104-2.09</t>
  </si>
  <si>
    <t>Riebiņu PII "Sprīdītis" PP</t>
  </si>
  <si>
    <t>09.104-2.10</t>
  </si>
  <si>
    <t>Riebiņu PII "Sprīdītis" TP</t>
  </si>
  <si>
    <t>Kopā 09.100</t>
  </si>
  <si>
    <t>Vispārējās izglītības iestādes</t>
  </si>
  <si>
    <t>09.211</t>
  </si>
  <si>
    <t>Preiļu 1.pamatskola</t>
  </si>
  <si>
    <t>09.211-2.01</t>
  </si>
  <si>
    <t>Preiļu 1.pamatskola MD pedagogu atalgojumam</t>
  </si>
  <si>
    <t>09.211-2.02</t>
  </si>
  <si>
    <t>Preiļu 1.pamatskola MD pedagogu atalgojumam 5.-6.gadīgie</t>
  </si>
  <si>
    <t>09.211-2.09</t>
  </si>
  <si>
    <t>Preiļu 1.pamatskola PP</t>
  </si>
  <si>
    <t>09.211-2.10</t>
  </si>
  <si>
    <t>Preiļu 1.pamatskola TP</t>
  </si>
  <si>
    <t>Preiļu 1.pamatskola asistentu MD finansējums</t>
  </si>
  <si>
    <t>09.212</t>
  </si>
  <si>
    <t>Preiļu 2.vidusskola</t>
  </si>
  <si>
    <t>09.212-2.01</t>
  </si>
  <si>
    <t>Preiļu 2.vidusskola MD pedagogu atalgojumam</t>
  </si>
  <si>
    <t>09.212-2.09</t>
  </si>
  <si>
    <t>Preiļu 2.vidusskola PP</t>
  </si>
  <si>
    <t>09.212-2.10</t>
  </si>
  <si>
    <t>Preiļu 2.vidusskola TP</t>
  </si>
  <si>
    <t>09.213</t>
  </si>
  <si>
    <t>J.Eglīša Preiļu Valsts ģimnāzija</t>
  </si>
  <si>
    <t>09.213.1</t>
  </si>
  <si>
    <t>"Digital Interculturalism" ERASMUS+ ,  J.Eglīša Preiļu Valsts ģimnāzija</t>
  </si>
  <si>
    <t>09.213.4</t>
  </si>
  <si>
    <t>Proj. PVĢ NORDPLUS JUNIOR NR. NP JR 2024/10216</t>
  </si>
  <si>
    <t>09.213.5</t>
  </si>
  <si>
    <t>Proj. PVĢ NORDPLUS JUNIOR NR. NP JR 2024/10261 "Harmonies and Contrasts of Our Heritages"</t>
  </si>
  <si>
    <t>09.213-2.01</t>
  </si>
  <si>
    <t>J.Eglīša Preiļu Valsts ģimnāzija MD pedagogu atalgojumam</t>
  </si>
  <si>
    <t>09.213-2.09</t>
  </si>
  <si>
    <t>J.Eglīša Preiļu Valsts ģimnāzija PP</t>
  </si>
  <si>
    <t>09.213-2.10</t>
  </si>
  <si>
    <t>J.Eglīša Preiļu Valsts ģimnāzija TP</t>
  </si>
  <si>
    <t>09.216</t>
  </si>
  <si>
    <t>Aglonas vidusskola</t>
  </si>
  <si>
    <t>09/216.2</t>
  </si>
  <si>
    <t>09.216.4</t>
  </si>
  <si>
    <t>Aglonas vsk. Erasmus+ pr.Nr.2024-1-LV01-KA122-SCH-000229464 Mācību mobilitāte skolu sektorā</t>
  </si>
  <si>
    <t>09.216-2.01</t>
  </si>
  <si>
    <t>Aglonas vidusskolas MD pedagogu atalgojumam</t>
  </si>
  <si>
    <t>09.216-2.09</t>
  </si>
  <si>
    <t>Aglonas vidusskola PP</t>
  </si>
  <si>
    <t>09.216-2.10</t>
  </si>
  <si>
    <t>Aglonas vidusskola TP</t>
  </si>
  <si>
    <t>09.216-2.02</t>
  </si>
  <si>
    <t>Aglonas vidusskolas MD 5-6 gadiem</t>
  </si>
  <si>
    <t>Aglonas vidusskolas MD asistenta finansējums</t>
  </si>
  <si>
    <t>09.217.1</t>
  </si>
  <si>
    <t>09.217.1.2</t>
  </si>
  <si>
    <t>Empowering CulturalLiteracy through Cuisine, Crafts and Folk Traditions NP JR-2024/10204</t>
  </si>
  <si>
    <t>09.217.1-2.01</t>
  </si>
  <si>
    <t>Riebiņu vidusskola MD pedagogu atalgojumam</t>
  </si>
  <si>
    <t>09.217.1-2.09</t>
  </si>
  <si>
    <t>Riebiņu vidusskola PP</t>
  </si>
  <si>
    <t>09.217.1-2.10</t>
  </si>
  <si>
    <t>Riebiņu vidusskola TP</t>
  </si>
  <si>
    <t>09.217.2</t>
  </si>
  <si>
    <t>Galēnu pamatskola E</t>
  </si>
  <si>
    <t>09.217.2-2.01</t>
  </si>
  <si>
    <t>Galēnu pamatskola Pedagogu darba samaksa (valsts mērķdotācija)</t>
  </si>
  <si>
    <t>09.217.2-2.02</t>
  </si>
  <si>
    <t>Galēnu pamatskola MD 5-6gadīgiem</t>
  </si>
  <si>
    <t>09.217.2-2.09</t>
  </si>
  <si>
    <t>Galēnu pamatskola PP</t>
  </si>
  <si>
    <t>09.217.2-2.10</t>
  </si>
  <si>
    <t>Galēnu pamatskola TP</t>
  </si>
  <si>
    <t>09.217.2-2.12</t>
  </si>
  <si>
    <t>Galēnu pamatskola asistentu MD finansējums</t>
  </si>
  <si>
    <t>09.218</t>
  </si>
  <si>
    <t>Vārkavas pamatskola</t>
  </si>
  <si>
    <t>09.218-2.01</t>
  </si>
  <si>
    <t>Vārkavas pamatskola MD pedagogu darba samaksai</t>
  </si>
  <si>
    <t>09.218-2.02</t>
  </si>
  <si>
    <t>Vārkavas pamatskola  MD 5.-6.gadīgiem</t>
  </si>
  <si>
    <t>09.218-2.09</t>
  </si>
  <si>
    <t>Vārkavas pamatskola PP</t>
  </si>
  <si>
    <t>09.218-2.10</t>
  </si>
  <si>
    <t>Vārkavas pamatskola TP</t>
  </si>
  <si>
    <t>Kopā vispārējās izglītības iestādes 09.200</t>
  </si>
  <si>
    <t>Interešu izglītības iestādes</t>
  </si>
  <si>
    <t>09.511</t>
  </si>
  <si>
    <t>Preiļu Mūzikas un mākslas skola</t>
  </si>
  <si>
    <t>09.511-2.05</t>
  </si>
  <si>
    <t>Preiļu Mūzikas un mākslas skola Md pedagogu atalgojumam</t>
  </si>
  <si>
    <t>09.511-2.09</t>
  </si>
  <si>
    <t>Preiļu Mūzikas un mākslas skola PP</t>
  </si>
  <si>
    <t>09.511-2.10</t>
  </si>
  <si>
    <t>Preiļu Mūzikas un mākslas skola TP</t>
  </si>
  <si>
    <t>09.512</t>
  </si>
  <si>
    <t>Preiļu novada Bērnu un jauniešu centrs</t>
  </si>
  <si>
    <t>09.512-2.06</t>
  </si>
  <si>
    <t>Preiļu novada Bērnu un jauniešu centrs MD interešu izglītībai</t>
  </si>
  <si>
    <t>09.512-2.08</t>
  </si>
  <si>
    <t>Preiļi novada BJC skolas soma</t>
  </si>
  <si>
    <t>09.512-2.09</t>
  </si>
  <si>
    <t>Preiļu novada Bērnu un jauniešu centrs PP</t>
  </si>
  <si>
    <t>09.512-2.10</t>
  </si>
  <si>
    <t>Preiļu novada Bērnu un jauniešu centrs TP</t>
  </si>
  <si>
    <t>09.513</t>
  </si>
  <si>
    <t>Preiļu novada Bērnu un jauniešu sporta skola</t>
  </si>
  <si>
    <t>09.513-2.07</t>
  </si>
  <si>
    <t>Preiļu novada Bērnu un jauniešu sporta skola MD pedagogu atalgojumam</t>
  </si>
  <si>
    <t>09.513-2.09</t>
  </si>
  <si>
    <t>Preiļu novada Bērnu un jauniešu sporta skola PP</t>
  </si>
  <si>
    <t>09.513-2.10</t>
  </si>
  <si>
    <t>Preiļu novada Bērnu un jauniešu sporta skola TP</t>
  </si>
  <si>
    <t>09.513s</t>
  </si>
  <si>
    <t>Preiļu novada BJSS pieaugušo sports</t>
  </si>
  <si>
    <t>09.513s-2.10</t>
  </si>
  <si>
    <t>BJSS - pieaugošo sports TP</t>
  </si>
  <si>
    <t>09.514</t>
  </si>
  <si>
    <t>Aglonas bazilikas kora skola</t>
  </si>
  <si>
    <t>09.514-2.05</t>
  </si>
  <si>
    <t>Aglonas bazilikas kora skola MD pedagogu atalgojumam</t>
  </si>
  <si>
    <t>09.514-2.09</t>
  </si>
  <si>
    <t>Aglonas bazilikas kora skola PP</t>
  </si>
  <si>
    <t>09.514-2.10</t>
  </si>
  <si>
    <t>Aglonas bazilikas kora skola TP</t>
  </si>
  <si>
    <t>Kopā interešu izglītības iestādes 09.500</t>
  </si>
  <si>
    <t>Pārējie izglītības pakalpojumi</t>
  </si>
  <si>
    <t>09.610</t>
  </si>
  <si>
    <t>Pārējā izglītība - izglītojamo pārvadājumu pakalpojumi</t>
  </si>
  <si>
    <t>09.610.2</t>
  </si>
  <si>
    <t>Droša skola SAM 5.1.1.4</t>
  </si>
  <si>
    <t>09.601</t>
  </si>
  <si>
    <t>IT daļa</t>
  </si>
  <si>
    <t>09.617</t>
  </si>
  <si>
    <t>Risinājumi pārtikas atkritumu samazināšnai skolēnu ēdnīcās/Waste Solutions /Nr.CB0600301</t>
  </si>
  <si>
    <t>09.810</t>
  </si>
  <si>
    <t>Preiļu novada izglītības pārvalde</t>
  </si>
  <si>
    <t>09.810.6</t>
  </si>
  <si>
    <t>Projekts interešu izglītības programmu iieviešana Latgales reģiona izglītības iestādēs</t>
  </si>
  <si>
    <t>09.810-2.01</t>
  </si>
  <si>
    <t>Preiļu novada izglītības pārvalde, pedagogu MD rezerves fonds</t>
  </si>
  <si>
    <t>Pārējie izglītības pakalpojumi 09.600-09.800</t>
  </si>
  <si>
    <t>Kopā izglītība</t>
  </si>
  <si>
    <t>10.202</t>
  </si>
  <si>
    <t>Sociālās aprūpes centrs "Rušona"</t>
  </si>
  <si>
    <t>10.204</t>
  </si>
  <si>
    <t>Sociālās aprūpes centrs "Aglona"</t>
  </si>
  <si>
    <t>10.205</t>
  </si>
  <si>
    <t>Pakalpojumu centrs "Līči"</t>
  </si>
  <si>
    <t>10.206</t>
  </si>
  <si>
    <t>Sociālās aprūpes centrs "Vārkava"</t>
  </si>
  <si>
    <t>10.701</t>
  </si>
  <si>
    <t>Krīzes centrs Līčos</t>
  </si>
  <si>
    <t>10.702</t>
  </si>
  <si>
    <t>Grupu dzīvokļi Līčos</t>
  </si>
  <si>
    <t>10.703</t>
  </si>
  <si>
    <t>Dienas centrs</t>
  </si>
  <si>
    <t>10.705</t>
  </si>
  <si>
    <t>Sociālā māja Jaunaglonā</t>
  </si>
  <si>
    <t>10.911</t>
  </si>
  <si>
    <t>Labklājības pārvalde  Preiļi</t>
  </si>
  <si>
    <t>10.911.1</t>
  </si>
  <si>
    <t>Deinstitucionalizācijas pasākumu īstenošana Latgales reģionā</t>
  </si>
  <si>
    <t>10.911.2</t>
  </si>
  <si>
    <t>Labklājības pārvalde  Preiļi, Asistentu pakalpojumu nodrošināšana invalīdiem</t>
  </si>
  <si>
    <t>10.911.6</t>
  </si>
  <si>
    <t>Labklājības pārvalde -Ukrainas bēgļu izdevumi</t>
  </si>
  <si>
    <t>10.920</t>
  </si>
  <si>
    <t>Pārējie sociālie maksas pakalpojumi</t>
  </si>
  <si>
    <t>10.920.2</t>
  </si>
  <si>
    <t>10.920.3</t>
  </si>
  <si>
    <t>Kopā sociālā aizsardzība</t>
  </si>
  <si>
    <t>Aizņēmumu pamatsumma</t>
  </si>
  <si>
    <t>01.720</t>
  </si>
  <si>
    <t xml:space="preserve">Kopā </t>
  </si>
  <si>
    <t>Aizņēmumu  pamatsummu atmaksa, saskaņā ar noslēgtajiem līgumiem</t>
  </si>
  <si>
    <t>Mērķdotācija Saunas pagasta pārvalde KAC</t>
  </si>
  <si>
    <t>Mērķdotācija Feldšeru-vecmāšu punkts Saunas pagastā</t>
  </si>
  <si>
    <t>Mērķdotācija Feldšeru-vecmāšu punkts Pelēču pagastā</t>
  </si>
  <si>
    <t>Mērķdotācija Feldšeru-vecmāšu punkts Galēnu pagastā</t>
  </si>
  <si>
    <t>Mērķdotācija Aglonas reliģisko svētku nodrošināšanai</t>
  </si>
  <si>
    <t>Preiļu novada BJC skolas soma</t>
  </si>
  <si>
    <t>Mērķdotācija audžuģimenei bērna uzturnaudai</t>
  </si>
  <si>
    <t>Mērķdotācija asistentu pakalpojumu nodrošināšana invalīdiem</t>
  </si>
  <si>
    <t>Mērķdotācija mājokļa pabalstam un GMI</t>
  </si>
  <si>
    <t>Vēsturiskais ceļš augšup/ Historical path UP, Nr. LL-00091, ieviešanā (pils projekts ar Utenu) LAT-LIT</t>
  </si>
  <si>
    <t>Preiļu vēstures un lietišķās mākslas muzejs/ ziedojumi</t>
  </si>
  <si>
    <t>Proj. PVĢ NORDPLUS JUNIOR NR. NP JR 2024/10261  "Harmonies and Contrasts of Our Heritages"</t>
  </si>
  <si>
    <t xml:space="preserve">Deinstitucionalizācijas pasākumu īstenošana Latgales reģionā </t>
  </si>
  <si>
    <t>Ūdenssaimniecība Galēnu PP</t>
  </si>
  <si>
    <t>Plānots 2026. gadam</t>
  </si>
  <si>
    <t>Projekts Nr.4.1.2.2/1/24/I/016 Veselības veicināšanas un slimību profilakses pasākumu īstenošana vietējai sabiedrībai Preiļu un Līvānu novados</t>
  </si>
  <si>
    <t>Projekts Nr. 6.1.1.1/2/25/I/002 Atteikšanās no kūdras izmantošanas Preiļu novada katlu mājā</t>
  </si>
  <si>
    <t>Projekts Savienojumi uzņēmējdarbības un kopienas izaugsmei Preiļu novadā</t>
  </si>
  <si>
    <t>Projekta Nr. 5.1.1.9/1/25/I/036 Preiļu novada patvertņu pielāgošana un aprīkošana civilās aizsardzības mērķiem</t>
  </si>
  <si>
    <t>Projekts Nr. 101249498 "BRIDGES" (Building Rights, Inclusion, Democracy, Green, for Solidary Energy Communities Alliances) , ES CERV programma</t>
  </si>
  <si>
    <t>Mierpilnas atziņu takas izveide gar Cirīša ezeru</t>
  </si>
  <si>
    <t>Preiļu pils satikšanās vieta kultūrai un kopienai</t>
  </si>
  <si>
    <t>Projekts-Izglītības iestāžu nodrošinājums pārveidotā vispārējās izglītības satura kvalitatīvai ieviešanai pamata un vidējās izglītības pakāpē</t>
  </si>
  <si>
    <t xml:space="preserve"> Projekts Nr.CB0600301 Solutions for reducing food waste in school canteens/Risinājumi pārtikas atkritumu samazināšnai skolēnu ēdnīcās</t>
  </si>
  <si>
    <t>Projekts Nr. 4.2.3.1/1/24/I/001 "Skola-kopienā"</t>
  </si>
  <si>
    <t>Eiropas Sociālā fonda Plus projekts Nr. 4.2.4.2/1/24/I/001 "Atbalsts pieaugušo individuālajās vajadzībās balstītai pieaugušo izglītībai"</t>
  </si>
  <si>
    <t>Projekts-Nr.4.3.1.3/1/25/A/041 Preiļu novada pašvaldības dzīvojamā fonda uzlabošana</t>
  </si>
  <si>
    <t>Projekts atbalsta pasākumi cilvēkiem ar invaliditāti mājokļa vides pieejamības nodrošināšana</t>
  </si>
  <si>
    <t>Projekts Nr.25 -03-CL17-C0LA19.2203--000001 Tūrisma infrastruktūras uzlabošana Preiļu novadā</t>
  </si>
  <si>
    <t>Algoti pagaidu sabiedriskie darbi</t>
  </si>
  <si>
    <t xml:space="preserve"> Projekts Nr.4.2.3.4/I/24/I/001 Proti un dari 2.0.</t>
  </si>
  <si>
    <t>VKKF-Preiļu bibliotēka-Starp mīļajām grāmatām</t>
  </si>
  <si>
    <t>VKKF-Preiļu bibliotēka- Izlasīts.Satikts</t>
  </si>
  <si>
    <t>Pedagogu profesionālā atbalsta sistēmas izveide Nr.  4.2.2.3/1/24/I/001</t>
  </si>
  <si>
    <t>ERASMUS+ projekta  līgums Nr. KA220-ADU-03D2C446 "EUROPE CAN BE LIKED"</t>
  </si>
  <si>
    <t>ERASMUS + projekts 2025-1-LV01-KA122-ADU-000320030 "Izaugsme caur zināšanām-vecāku līdzdalība mūžizglītībā"</t>
  </si>
  <si>
    <t>Eiropas Sociālā fonda Plus projekts Nr. 4.2.2.1/1/25/I/001 "STEM un pilsoniskās līdzdalības norises plašākai izglītības pieredzei un karjeras izvēlei"</t>
  </si>
  <si>
    <t>ERASMUS+ projekta  līgums Nr. 2025-1LV01-KA121-SCH-000322322 "Personu mobilitātes mācību nolūkos"</t>
  </si>
  <si>
    <t>Digital Interculturalism ERASMUS+ ,  J.Eglīša Preiļu Valsts ģimnāzija</t>
  </si>
  <si>
    <t>Projekts Nr.6.1.1.3/1/24/A/009 Uzņēmējdarbībai labvēlīgas vides veidošana Preiļu novadā</t>
  </si>
  <si>
    <t>Atpūtas vietas ierīkošana Pelēču ezera krastā, Pelēču pagastā, Preiļu novadā</t>
  </si>
  <si>
    <t>Projekts Nr.6.1.1.3/1/24/A/016 Uzņēmējdarbībai labvēlīgas vides veidošana Preiļu novadā(Purmaļi, Kurzemes iela, Noliktavu iela,Rušona-Siveriņi)</t>
  </si>
  <si>
    <t>Mērķdotācija interešu izglītībai</t>
  </si>
  <si>
    <t>2025.gada garantētā IIN pārmaksa</t>
  </si>
  <si>
    <t xml:space="preserve">Drošibas naudu atmaksa </t>
  </si>
  <si>
    <t xml:space="preserve">Pašvaldības līdzfinansējums 2026.gadā </t>
  </si>
  <si>
    <t>Interreg Central Baltic 2021-2027 programmas projekta CB0600367 “Tūrisma un viesmīlības nozares mazo un vidējo uzņēmumu (MVU) konkurētspējas palielināšana"</t>
  </si>
  <si>
    <t>Projekts Nr.5.1.1.1/2/24/A/020 Preiļu pilsētas centra pārbūve uzņēmējdarbības atbalstam/ prioritārajam aizņēmumam līdzfinansējumam</t>
  </si>
  <si>
    <t>Projekts Nr.6.1.1.3/1/24/A/009 “Uzņēmējdarbības vides veicinošas publiskās infrastruktūras attīstība Preiļu pilsētā”</t>
  </si>
  <si>
    <t xml:space="preserve">Latvijas – Lietuvas pārrobežu programmas projektā LL-00303 “Robotikas un dronu konstruēšanas un pilotēšanas kompetenču kā sociālās iekļaušanas metodes attīstība Latgales, Visaginas un Ignalinas pārrobežu reģionos” </t>
  </si>
  <si>
    <t>LAD- Projekts Nr.25-03-CL17-C0LA19.2203-000001 "Tūrisma infrastruktūras uzlabošana Preiļu novadā"</t>
  </si>
  <si>
    <t>“Preiļu pils – satikšanās vieta kultūrai un kopienai”</t>
  </si>
  <si>
    <t xml:space="preserve"> Projekts Nr. 6.1.1.1/2/25/I/002 Atteikšanās no kūdras izmantošanas Preiļu novada katlu mājās</t>
  </si>
  <si>
    <t>Projekts Nr.6.1.1.3/1/24/A/016 Uzņēmējdarbībai labvēlīgas vides veidošana Preiļu novadā (Purmaļi, Kurzemes iela, Noliktavu iela,Rušona-Siveriņi)</t>
  </si>
  <si>
    <t>Projekts Nr. 5.1.1.9/1/25/I/036 Preiļu novada patvertņu pielāgošana un aprīkošana civilās aizsardzības mērķiem</t>
  </si>
  <si>
    <t xml:space="preserve">Projekts Nr. 5.1.1.1/2/25/A/037 “Savienojumi uzņēmējdarbības un kopienas izaugsmei Preiļu novadā” </t>
  </si>
  <si>
    <t>Projekts Nr.CB0600301 Solutions for reducing food waste in school canteens/Risinājumi pārtikas atkritumu samazināšnai skolēnu ēdnīcās</t>
  </si>
  <si>
    <t xml:space="preserve"> Projekts Nr.4.3.1.3/1/24/A/003-Sociālo mājokļu atjaunošana vai jaunu sociālo mājokļu būvniecība</t>
  </si>
  <si>
    <t>2026.gads</t>
  </si>
  <si>
    <t>Projekts Nr.25 -03-CL17-C0LA19.2203-000001 Tūrisma infrastruktūras uzlabošana Preiļu novadā</t>
  </si>
  <si>
    <t>2032.g.</t>
  </si>
  <si>
    <t>(euro)</t>
  </si>
  <si>
    <t>C</t>
  </si>
  <si>
    <t>F</t>
  </si>
  <si>
    <t>1</t>
  </si>
  <si>
    <t>2</t>
  </si>
  <si>
    <t>3</t>
  </si>
  <si>
    <t>4</t>
  </si>
  <si>
    <t>5</t>
  </si>
  <si>
    <t>6</t>
  </si>
  <si>
    <t>7</t>
  </si>
  <si>
    <t>8</t>
  </si>
  <si>
    <t>9</t>
  </si>
  <si>
    <t>ERAF projekta ( Nr.4.2.2.0/17/I/102) "Preiļu novada pašvaldības ēkas energoefektivitātes uzlabošana Rēzeknes ielā 26, Preiļos" īstenošanai</t>
  </si>
  <si>
    <t>ERAF projekta ( Nr.4.2.2.0/17/I/101) "Preiļu novada pašvaldības ēkas energoefektivitātes uzlabošana Raiņa bulvārī 19, Preiļos" īstenošanai</t>
  </si>
  <si>
    <t xml:space="preserve">Investīciju projektu īstenošanai ( saistību pārjaunojums ) </t>
  </si>
  <si>
    <t>Valsts nozīmes sporta infrastruktūras attīstības projekta "Preiļu novada bērnu un jauniešu sporta skolas stadiona pārbūve, 1.kārtas būvdarbi, autoruzraudzība un būvuzraudzība" īstenošanai</t>
  </si>
  <si>
    <t>Projekta "Viļānu ielas atjaunošanas būvdarbi Preiļos" īstenošanai</t>
  </si>
  <si>
    <t>ERAF projekta (Nr.4.2.2.0/17/I/102) "Preiļu novada pašvaldības ēkas energoefektivitātes uzlabošana Rēzeknes ielā 26, Preiļos" īstenošanai</t>
  </si>
  <si>
    <t xml:space="preserve">ELFLA projekta (Nr.18-03-A00403-000115) "Pašvaldības nozīmes meliorācijas sistēmas, ŪSIK kodi: 4324411:03,4324411:17un 4324411:18 pārbūve Preiļu novadā" īstenošanai </t>
  </si>
  <si>
    <t>ERAF projekta (Nr.4.2.2.0/17/I/101) "Preiļu novada pašvaldības ēkas energoefektivitātes uzlabošana Raiņa bulv.19, Preiļos" īstenošanai</t>
  </si>
  <si>
    <t xml:space="preserve">ERAF projekta ( Nr.5.6.2.0/17/I/024 ) "Uzņēmējdarbības vides uzlabošana un investīciju piesaistes veicināšana Preiļu novadā" īstenošanai </t>
  </si>
  <si>
    <t xml:space="preserve">ERAF projekta ( Nr.5.6.2.0/16/I/013 ) "Preiļu novada uzņēmējdarbības vides infrastruktūras attīstība" -īstenošanai </t>
  </si>
  <si>
    <t xml:space="preserve">ERAF projekta ( Nr.5.6.2.0/16/I/013 ) "Preiļu novada uzņēmējdarbības vides infrastruktūras attīstība" īstenošanai </t>
  </si>
  <si>
    <t>ERAF projekta (Nr.8.1.2.0/17/I/019) "Preiļu novada vispārējās izglītības iestāžu mācību vides uzlabošana un modernizēšana" īstenošanai</t>
  </si>
  <si>
    <t>ERAF projekta (Nr.9.3.1.1/18/I/009) "Sabiedrībā balstītu sociālo pakalpojumu infrastruktūras izveide un attīstība Preiļu novadā" īstenošanai</t>
  </si>
  <si>
    <t>23.03.2021</t>
  </si>
  <si>
    <t>Prioritārā investīciju projekta "Pašvaldības ēkas A.Paulāna ielā 1A, Preiļos pārbūve" īstenošanai</t>
  </si>
  <si>
    <t>Projekta "Kārsavas ielas pārbūve Preiļos" īstenošanai</t>
  </si>
  <si>
    <t>Ēkas renovācija un tehniskā projekta izstrāde pansionātam  ''Salenieki'', Aglonas internātvidusskolas sporta zāles tehniskā projekta izstrāde</t>
  </si>
  <si>
    <t>ERAF projekta "Ūdenssaimniecības attīstība Aglonas pagasta Aglonas ciemā, II kārta" īstenošanai</t>
  </si>
  <si>
    <t>ERAF Proj.Nr.5.6.2.0/18/I/009 " Preiļu nov. un ietekmes areāla pašvald.uzņēmējdarb.vides infrastr.attīst." īstenoš.(komerc.darīj.)</t>
  </si>
  <si>
    <t>ERAF Proj.Nr.5.6.2.0/18/I/009 "Preiļu nov.un ietekmes areāla pašvald.uzņēmējdarb.vides infrastrukt.attīst."īstenoš.</t>
  </si>
  <si>
    <t>Proj." Aglonas vsk. dienesta viesnīcas pārbūve"</t>
  </si>
  <si>
    <t>Projekta "Aglonas vidusskolas dienesta viesnīcas pārbūve" īstenošanai</t>
  </si>
  <si>
    <t>Projekta Riebiņu novada Sīļukalna pagasta autoceļa Nr.18 Teilāni-Grāvuļi-Straujupe pārbūve īstenošana</t>
  </si>
  <si>
    <t>Projekta Riebiņu novada Stabulnieku pagasta autoceļa Nr.4 Stabulnieki-Pastari km 0.00-3.43 km īstenošanai</t>
  </si>
  <si>
    <t>Projekta "Riebiņu novada Rušonas pagasta pašvaldības autoceļa Nr.13 Kastīre-Gelenova-Šaures pārbūve" īstenošana</t>
  </si>
  <si>
    <t>Projekta "Riebiņu novada Stabulnieku pagasta pašvaldības autoceļa Nr.1 Polkorona-Voveri km 0.000-0.650 pārbūve" īstenošana</t>
  </si>
  <si>
    <t>Projekta "Riebiņu novada Stabulnieku pagasta pašvaldības autoceļa Nr. 1 Polkorona-Voveri km 0.650-2.720 pārbūve"īstenošana</t>
  </si>
  <si>
    <t>Projekta "Riebiņu novada Stabulnieku pagasta pašvaldības autoceļa Nr. 1 Polkorona-Voveri km 2.720-3.700 pārbūve"īstenošana</t>
  </si>
  <si>
    <t>Investīciju projektu īstenošana (saistību pārjaunojums)</t>
  </si>
  <si>
    <t>Prioritārais investīciju projekts "Atpūtas vietas izveide pie Salmeja ezera Rušonas pagastā, Riebiņu novadā"</t>
  </si>
  <si>
    <t>ERAF projekta (Nr.5.6.2.0/17/I/024) "Uzņēmējdarbības vides uzlabošana un investīciju piesaistes veicināšana Preiļu novadā"- īstenošanai</t>
  </si>
  <si>
    <t>ERAF projekta (Nr.5.6.2.0/17/I/024) "Uzņēmējdarbības vides uzlabošana un investīciju piesaistes veicināšana Preiļu novadā" īstenošanai</t>
  </si>
  <si>
    <t>projekta "Jāņa Eglīša Preiļu valsts ģimnāzijas sporta zāles un savienojošās daļas jumta atjaunošana" īstenošanai</t>
  </si>
  <si>
    <t>ERAF projekta (Nr.9.3.1.1/18/I/009) "Sabiedrībā balstītu sociālo pakalpojumu infrastruktūras izveide un attīstība Preiļu novadā "īstenošanai</t>
  </si>
  <si>
    <t>05.04.2022</t>
  </si>
  <si>
    <t>ERAF projekta (Nr.3.3.1.0/20/I/012) "ražošanai pielāgota tipveida angāra izbūve un teritorijas labiekārtošana, Daugavpils ielā 64,Preiļi"īstenošanai</t>
  </si>
  <si>
    <t>Prioritārā investīciju projekta "Brīvdabas un aktīvās atpūtas parka "Vecvītoli"teritorijas labiekārtošana, Upmala, Preiļu novadā "īstenošanai</t>
  </si>
  <si>
    <t>ERAF projekta (Nr.4.2.2.0/20/I/012) "Preiļu novada pašvaldības ēku energoefektivitātes uzlabošana Preiļu BJSS Aglonas ielā 24"īstenošanai</t>
  </si>
  <si>
    <t>ERAF projekta (Nr.3.3.1.0/20/I/011)"Preiļu pils 1.stāva atjaunošana komercdarbības attīstības nodrošināšanai" -īstenošanai</t>
  </si>
  <si>
    <t>ERAF projekta (Nr.3.3.1.0/20/I/011)"Preiļu pils 1.stāva atjaunošana komercdarbības attīstības nodrošināšanai" īstenošanai</t>
  </si>
  <si>
    <t>ERAF projekta (Nr.4.2.2.0/20/I/012)"Preiļu novada pašvaldības ēku energoefektivitātes uzlabošana Preiļu BJSS Aglonas ielā 24" īstenošanai</t>
  </si>
  <si>
    <t>Projekta "Būvprojekta "Preiļu pilsētas centra teritorijas pārbūve - 1.,2. un 3.kārta" izstrāde" īstenošanai</t>
  </si>
  <si>
    <t>ERAF Projekta (Nr.4.2.2.0/21/A/057 "Preiļu novada pašvaldības ēkas energoefektivitātes paaugstināšana Preiļu Kultūras centrā , Raiņa bulvārī 28, Preiļos"īstenošanai</t>
  </si>
  <si>
    <t>ERAF projekta (Nr.3.3.1.0/20/I/011) "Preiļu pils 1.stāva atjaunošana komercdarbības attīstības nodrošināšanai" īstenošanai</t>
  </si>
  <si>
    <t>ERAF projekta (Nr.3.3.1.0/20/I/011) "Preiļu pils 1.stāva atjaunošana komercdarbības attīstības nodrošināšanai" - īstenošanai</t>
  </si>
  <si>
    <t>ERAF projekta (Nr.5.6.2.0/17/I/024) "Uzņēmējdarbības vides uzlabošana un investīciju piesaistes veicināšana Preiļu novadā " -  īstenošanai</t>
  </si>
  <si>
    <t>ERAF projekts (Nr.5.6.2.0/20/I/005) "Uzņēmējdarbības vides uzlabošana un investīciju piesaistes veicināšana Riebiņu novadā "</t>
  </si>
  <si>
    <t>AF projekts (Nr.1.2.1.3.i.0/1/23/A/CFLA/036) "Preiļu novada pašvaldības ēkas energoefektivitātes paaugstināšana Labklājības pārvaldes ēkā Aglonas ielā 1A, Preiļos"</t>
  </si>
  <si>
    <t>26.05.2025</t>
  </si>
  <si>
    <t>AF projekts (Nr.1.2.1.3.i.0/1/23/A/CFLA/036) "Preiļunovada pašvaldības ēkas energoefektivitātes paaugstināšana Labklājības pārvaldes ēkā Aglonas ielā 1A, Preiļos"</t>
  </si>
  <si>
    <t>04.06.2025</t>
  </si>
  <si>
    <t>TPF projekts (Nr.6.1.1.6/1/24/A/010) "Bezemisiju transportlīdzekļu iegāde Preiļu novada pašvaldības funkciju īstenošanai"</t>
  </si>
  <si>
    <t>26.06.2025</t>
  </si>
  <si>
    <t>Projekts "Pirmsskolas izglītības programmas apguves nodrošināšana Vārkavas pamatskolā"</t>
  </si>
  <si>
    <t>ERAF projekts (Nr.5.1.1.3/1/23/A/028) Žika laukuma izveide publiskās ārtelpas attīstībai Preiļos</t>
  </si>
  <si>
    <t>23.07.2025</t>
  </si>
  <si>
    <t>ELFLA projekts (Nr.24-03-COLA43P-000002) "Pašvaldības nozīmes koplietošanas ūdensnoteku ŪSIK:4324411:01 un 432263:62 atjaunošana Preiļu novadā"</t>
  </si>
  <si>
    <t>07.08.2025</t>
  </si>
  <si>
    <t>ERAF projekts(Nr.4.3.1.3/1/24/A/003) "Preiļu novada pašvaldības dzīvokļu atjaunošana"</t>
  </si>
  <si>
    <t>22.09.2025</t>
  </si>
  <si>
    <t>ELFLA projekts (Nr.24-03-CL17-C0LA19.2203-000001) "Atpūtas vietas ierīkošana Pelēču ezera krastā, Pelēču pagastā, Preiļu novadā"</t>
  </si>
  <si>
    <t>Prrioritārais investīciju projekts "Pašvaldības nozīmes koplietošanas ūdensnoteku ŪSIK: 4324411:01 un 432263:62 atjaunošana Preiļu novadā"</t>
  </si>
  <si>
    <t xml:space="preserve">Prioritārais investīciju projekts "Preiļu pilsētas centra pārbūve uzņēmējdarbības atbalstam ārpusprojekta izmaksu segšanai (ūdensvada izbūvei, autoostas ēkas celtniecībai un laukuma 'pārbūvei, labiekārtošanai) </t>
  </si>
  <si>
    <t>11.11.2025</t>
  </si>
  <si>
    <t>ESF Plus projekts (Nr.4.3.5.1/1/24/A/005) "Sabiedrības balstītu sociālo pakalpojumu pieejamības paplašināšana Preiļu novadā"</t>
  </si>
  <si>
    <t>25.11.2025</t>
  </si>
  <si>
    <t>KOPĀ</t>
  </si>
  <si>
    <t>Ieņēmumi , saskaņā ar FM aprēķinu</t>
  </si>
  <si>
    <t>pavisam</t>
  </si>
  <si>
    <t>Preiļu novada pašvaldība</t>
  </si>
  <si>
    <t>Saunas pagasta KAC</t>
  </si>
  <si>
    <t>04.730.3</t>
  </si>
  <si>
    <t xml:space="preserve">Mierpilnas atziņu takas izveide gar Cirīša ezeru </t>
  </si>
  <si>
    <t>06.106.26</t>
  </si>
  <si>
    <t>06.107k</t>
  </si>
  <si>
    <t>Projekts Nr. 6.1.1.1/2/25/I/002 Atteikšanās no kūdras izmantošanas Preiļu novada katlu mājās</t>
  </si>
  <si>
    <t>06.601.24</t>
  </si>
  <si>
    <t>Projekts: 5.1.1.9/1/25/I/036 Preiļu novada patvertņu pielāgošana un aprīkošana civilās aizsardzības mērķiem</t>
  </si>
  <si>
    <t>06.601.25</t>
  </si>
  <si>
    <t>Projekts Nr. 101249498 "BRIDGES</t>
  </si>
  <si>
    <t>06.601.6.2</t>
  </si>
  <si>
    <t>09.103-2.12</t>
  </si>
  <si>
    <t>Aglonas PII MD asistentu finansējums</t>
  </si>
  <si>
    <t>09.211-2.12</t>
  </si>
  <si>
    <t>09.212-2.12</t>
  </si>
  <si>
    <t>Preiļu 2.vidusskola MD asistenta pakalpojumi</t>
  </si>
  <si>
    <t>09.213.6</t>
  </si>
  <si>
    <t>RASMUS+ projekta līgums Nr. 2025-1LV01-KA121-SCH-000322322 "Personu mobilitātes mācību nolūkos"</t>
  </si>
  <si>
    <t>09.216-2.12</t>
  </si>
  <si>
    <t>Riebiņu pamatskola E</t>
  </si>
  <si>
    <t>09.610.3</t>
  </si>
  <si>
    <t>09.609</t>
  </si>
  <si>
    <t>Pārējie izdevumi izglītībai</t>
  </si>
  <si>
    <t>Projektrs- Izglītības iestāžu nodrošinājums pārveidotā vispārējās izglītības satura kvalitatīvai ieviešanai pamata un vidējās izglītības pakāpē</t>
  </si>
  <si>
    <t>Projekts Nr.LL-00303 Robotikas un dronu konstruēšanas un pilotēšanas kompetenču kā sociālās iekļaušanas metodes attīstība Latgales, Visaginas un Ignalinas pārrobežu reģionos.</t>
  </si>
  <si>
    <t>09.619</t>
  </si>
  <si>
    <t>09.810.10</t>
  </si>
  <si>
    <t>09.810.11</t>
  </si>
  <si>
    <t>Projekts Nr.4.2.3.1/./24/I/001 Skola-kopienā</t>
  </si>
  <si>
    <t>09.810.12</t>
  </si>
  <si>
    <t> ERASMUS + projekts 2025-1-LV01-KA122-ADU-000320030 "Izaugsme caur zināšanām-vecāku līdzdalība mūžizglītībā"</t>
  </si>
  <si>
    <t>09.810.13</t>
  </si>
  <si>
    <t> ERASMUS + projekta līgums Nr.KA220-ADU-03D2C446</t>
  </si>
  <si>
    <t>09.810.8</t>
  </si>
  <si>
    <t>09.810.9</t>
  </si>
  <si>
    <t>Pedagogu profesionālā atbalsta sistēmas izveide</t>
  </si>
  <si>
    <t>09.810s</t>
  </si>
  <si>
    <t>Pieaugušo izglītība</t>
  </si>
  <si>
    <t>10.920.4</t>
  </si>
  <si>
    <t>Atgriezts projektu priekšfinansējums</t>
  </si>
  <si>
    <t>Starptautiskā sadarbība</t>
  </si>
  <si>
    <t>2026.gada izdevumi iestādēm un pasākumiem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</si>
</sst>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2"/>
      <color theme="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sz val="12"/>
      <color indexed="8"/>
      <name val="f6"/>
      <family val="2"/>
      <charset val="186"/>
    </font>
    <font>
      <b/>
      <sz val="12"/>
      <color indexed="8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i/>
      <sz val="13"/>
      <color indexed="8"/>
      <name val="Times New Roman"/>
      <family val="1"/>
      <charset val="186"/>
    </font>
    <font>
      <i/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i/>
      <sz val="13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i/>
      <sz val="8"/>
      <color indexed="63"/>
      <name val="Times New Roman"/>
      <family val="1"/>
      <charset val="186"/>
    </font>
    <font>
      <b/>
      <i/>
      <sz val="10"/>
      <color indexed="63"/>
      <name val="Times New Roman"/>
      <family val="1"/>
      <charset val="186"/>
    </font>
    <font>
      <b/>
      <sz val="8"/>
      <color indexed="63"/>
      <name val="Times New Roman"/>
      <family val="1"/>
      <charset val="186"/>
    </font>
    <font>
      <b/>
      <sz val="10"/>
      <color indexed="63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indexed="63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000000"/>
      <name val="Arial"/>
      <family val="2"/>
      <charset val="186"/>
    </font>
    <font>
      <i/>
      <sz val="11"/>
      <color rgb="FF000000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4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890005588531"/>
        <bgColor indexed="64"/>
      </patternFill>
    </fill>
    <fill>
      <patternFill patternType="solid">
        <fgColor theme="0" tint="-0.149859994649887"/>
        <bgColor indexed="64"/>
      </patternFill>
    </fill>
    <fill>
      <patternFill patternType="solid">
        <fgColor theme="0" tint="-0.049880001693964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AF0F6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2" fillId="0" borderId="0">
      <alignment/>
      <protection/>
    </xf>
  </cellStyleXfs>
  <cellXfs count="263">
    <xf numFmtId="0" fontId="0" fillId="0" borderId="0" xfId="0"/>
    <xf numFmtId="0" fontId="18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/>
    <xf numFmtId="0" fontId="15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8" fillId="0" borderId="0" xfId="0" applyFont="1" applyAlignment="1">
      <alignment horizontal="right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left" wrapText="1"/>
    </xf>
    <xf numFmtId="2" fontId="3" fillId="0" borderId="6" xfId="0" applyNumberFormat="1" applyFont="1" applyBorder="1" applyAlignment="1">
      <alignment horizontal="right" wrapText="1"/>
    </xf>
    <xf numFmtId="0" fontId="5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2" fontId="5" fillId="0" borderId="6" xfId="0" applyNumberFormat="1" applyFont="1" applyBorder="1" applyAlignment="1">
      <alignment horizontal="right" wrapText="1"/>
    </xf>
    <xf numFmtId="2" fontId="6" fillId="0" borderId="6" xfId="0" applyNumberFormat="1" applyFont="1" applyBorder="1" applyAlignment="1">
      <alignment horizontal="right" wrapText="1"/>
    </xf>
    <xf numFmtId="0" fontId="8" fillId="0" borderId="6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1" fillId="0" borderId="0" xfId="0" applyFont="1"/>
    <xf numFmtId="0" fontId="12" fillId="0" borderId="0" xfId="0" applyFont="1"/>
    <xf numFmtId="0" fontId="5" fillId="0" borderId="6" xfId="0" applyFont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right" wrapText="1"/>
    </xf>
    <xf numFmtId="2" fontId="3" fillId="2" borderId="5" xfId="0" applyNumberFormat="1" applyFont="1" applyFill="1" applyBorder="1" applyAlignment="1">
      <alignment horizontal="right" wrapText="1"/>
    </xf>
    <xf numFmtId="0" fontId="13" fillId="0" borderId="0" xfId="0" applyFont="1"/>
    <xf numFmtId="0" fontId="21" fillId="0" borderId="6" xfId="0" applyFont="1" applyBorder="1" applyAlignment="1">
      <alignment horizontal="left" wrapText="1"/>
    </xf>
    <xf numFmtId="2" fontId="21" fillId="0" borderId="6" xfId="0" applyNumberFormat="1" applyFont="1" applyBorder="1" applyAlignment="1">
      <alignment horizontal="right" wrapText="1"/>
    </xf>
    <xf numFmtId="0" fontId="0" fillId="2" borderId="0" xfId="0" applyFill="1"/>
    <xf numFmtId="0" fontId="13" fillId="2" borderId="0" xfId="0" applyFont="1" applyFill="1"/>
    <xf numFmtId="2" fontId="18" fillId="0" borderId="6" xfId="0" applyNumberFormat="1" applyFont="1" applyBorder="1"/>
    <xf numFmtId="0" fontId="18" fillId="0" borderId="6" xfId="0" applyFont="1" applyBorder="1"/>
    <xf numFmtId="0" fontId="15" fillId="0" borderId="0" xfId="0" applyFont="1" applyAlignment="1">
      <alignment horizontal="right"/>
    </xf>
    <xf numFmtId="2" fontId="15" fillId="0" borderId="6" xfId="0" applyNumberFormat="1" applyFont="1" applyBorder="1"/>
    <xf numFmtId="0" fontId="11" fillId="0" borderId="6" xfId="0" applyFont="1" applyBorder="1"/>
    <xf numFmtId="0" fontId="6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wrapText="1"/>
    </xf>
    <xf numFmtId="0" fontId="26" fillId="0" borderId="0" xfId="0" applyFont="1"/>
    <xf numFmtId="0" fontId="27" fillId="2" borderId="6" xfId="0" applyFont="1" applyFill="1" applyBorder="1" applyAlignment="1">
      <alignment wrapText="1"/>
    </xf>
    <xf numFmtId="0" fontId="11" fillId="0" borderId="6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2" fontId="16" fillId="0" borderId="0" xfId="0" applyNumberFormat="1" applyFont="1"/>
    <xf numFmtId="0" fontId="9" fillId="2" borderId="6" xfId="0" applyFont="1" applyFill="1" applyBorder="1" applyAlignment="1">
      <alignment horizontal="center" vertical="center" wrapText="1"/>
    </xf>
    <xf numFmtId="2" fontId="11" fillId="2" borderId="6" xfId="0" applyNumberFormat="1" applyFont="1" applyFill="1" applyBorder="1"/>
    <xf numFmtId="2" fontId="29" fillId="2" borderId="6" xfId="0" applyNumberFormat="1" applyFont="1" applyFill="1" applyBorder="1"/>
    <xf numFmtId="0" fontId="28" fillId="0" borderId="0" xfId="0" applyFont="1"/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49" fontId="3" fillId="0" borderId="4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8" fillId="0" borderId="3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8" fillId="0" borderId="7" xfId="0" applyFont="1" applyBorder="1" applyAlignment="1">
      <alignment horizontal="center" wrapText="1"/>
    </xf>
    <xf numFmtId="0" fontId="30" fillId="0" borderId="6" xfId="0" applyFont="1" applyBorder="1" applyAlignment="1">
      <alignment horizontal="left" wrapText="1"/>
    </xf>
    <xf numFmtId="49" fontId="40" fillId="3" borderId="6" xfId="0" applyNumberFormat="1" applyFont="1" applyFill="1" applyBorder="1" applyAlignment="1">
      <alignment horizontal="left" vertical="center" wrapText="1" shrinkToFit="1"/>
    </xf>
    <xf numFmtId="49" fontId="41" fillId="3" borderId="6" xfId="0" applyNumberFormat="1" applyFont="1" applyFill="1" applyBorder="1" applyAlignment="1">
      <alignment horizontal="left" vertical="center" wrapText="1" shrinkToFit="1"/>
    </xf>
    <xf numFmtId="3" fontId="41" fillId="2" borderId="6" xfId="0" applyNumberFormat="1" applyFont="1" applyFill="1" applyBorder="1" applyAlignment="1">
      <alignment horizontal="right" vertical="center" wrapText="1" shrinkToFit="1"/>
    </xf>
    <xf numFmtId="3" fontId="12" fillId="2" borderId="6" xfId="0" applyNumberFormat="1" applyFont="1" applyFill="1" applyBorder="1" applyAlignment="1">
      <alignment horizontal="right" vertical="center"/>
    </xf>
    <xf numFmtId="49" fontId="41" fillId="2" borderId="6" xfId="0" applyNumberFormat="1" applyFont="1" applyFill="1" applyBorder="1" applyAlignment="1">
      <alignment horizontal="left" vertical="center" wrapText="1" shrinkToFit="1"/>
    </xf>
    <xf numFmtId="3" fontId="42" fillId="2" borderId="6" xfId="0" applyNumberFormat="1" applyFont="1" applyFill="1" applyBorder="1" applyAlignment="1">
      <alignment horizontal="right" vertical="center" wrapText="1" shrinkToFit="1"/>
    </xf>
    <xf numFmtId="3" fontId="32" fillId="2" borderId="6" xfId="0" applyNumberFormat="1" applyFont="1" applyFill="1" applyBorder="1" applyAlignment="1">
      <alignment horizontal="right" vertical="center"/>
    </xf>
    <xf numFmtId="49" fontId="40" fillId="2" borderId="6" xfId="0" applyNumberFormat="1" applyFont="1" applyFill="1" applyBorder="1" applyAlignment="1">
      <alignment horizontal="left" vertical="center" wrapText="1" shrinkToFit="1"/>
    </xf>
    <xf numFmtId="3" fontId="42" fillId="2" borderId="8" xfId="0" applyNumberFormat="1" applyFont="1" applyFill="1" applyBorder="1" applyAlignment="1">
      <alignment horizontal="right" vertical="center" wrapText="1" shrinkToFit="1"/>
    </xf>
    <xf numFmtId="3" fontId="32" fillId="2" borderId="9" xfId="0" applyNumberFormat="1" applyFont="1" applyFill="1" applyBorder="1" applyAlignment="1">
      <alignment horizontal="right" vertical="center"/>
    </xf>
    <xf numFmtId="49" fontId="44" fillId="3" borderId="6" xfId="0" applyNumberFormat="1" applyFont="1" applyFill="1" applyBorder="1" applyAlignment="1">
      <alignment horizontal="left" vertical="center" wrapText="1" shrinkToFit="1"/>
    </xf>
    <xf numFmtId="49" fontId="42" fillId="3" borderId="6" xfId="0" applyNumberFormat="1" applyFont="1" applyFill="1" applyBorder="1" applyAlignment="1">
      <alignment horizontal="left" vertical="center" wrapText="1" shrinkToFit="1"/>
    </xf>
    <xf numFmtId="3" fontId="45" fillId="2" borderId="6" xfId="0" applyNumberFormat="1" applyFont="1" applyFill="1" applyBorder="1" applyAlignment="1">
      <alignment horizontal="right" vertical="center" wrapText="1" shrinkToFit="1"/>
    </xf>
    <xf numFmtId="3" fontId="45" fillId="3" borderId="6" xfId="0" applyNumberFormat="1" applyFont="1" applyFill="1" applyBorder="1" applyAlignment="1">
      <alignment horizontal="right" vertical="center" wrapText="1" shrinkToFit="1"/>
    </xf>
    <xf numFmtId="3" fontId="37" fillId="2" borderId="6" xfId="0" applyNumberFormat="1" applyFont="1" applyFill="1" applyBorder="1"/>
    <xf numFmtId="3" fontId="46" fillId="2" borderId="6" xfId="0" applyNumberFormat="1" applyFont="1" applyFill="1" applyBorder="1" applyAlignment="1">
      <alignment horizontal="right" vertical="center" wrapText="1" shrinkToFit="1"/>
    </xf>
    <xf numFmtId="3" fontId="46" fillId="3" borderId="6" xfId="0" applyNumberFormat="1" applyFont="1" applyFill="1" applyBorder="1" applyAlignment="1">
      <alignment horizontal="right" vertical="center" wrapText="1" shrinkToFit="1"/>
    </xf>
    <xf numFmtId="3" fontId="42" fillId="3" borderId="6" xfId="0" applyNumberFormat="1" applyFont="1" applyFill="1" applyBorder="1" applyAlignment="1">
      <alignment horizontal="right" vertical="center" wrapText="1" shrinkToFit="1"/>
    </xf>
    <xf numFmtId="3" fontId="12" fillId="2" borderId="6" xfId="0" applyNumberFormat="1" applyFont="1" applyFill="1" applyBorder="1"/>
    <xf numFmtId="3" fontId="42" fillId="4" borderId="6" xfId="0" applyNumberFormat="1" applyFont="1" applyFill="1" applyBorder="1" applyAlignment="1">
      <alignment horizontal="right" vertical="center" wrapText="1" shrinkToFit="1"/>
    </xf>
    <xf numFmtId="49" fontId="47" fillId="5" borderId="6" xfId="0" applyNumberFormat="1" applyFont="1" applyFill="1" applyBorder="1" applyAlignment="1">
      <alignment horizontal="left" vertical="center" wrapText="1" shrinkToFit="1"/>
    </xf>
    <xf numFmtId="49" fontId="45" fillId="5" borderId="6" xfId="0" applyNumberFormat="1" applyFont="1" applyFill="1" applyBorder="1" applyAlignment="1">
      <alignment horizontal="left" vertical="center" wrapText="1" shrinkToFit="1"/>
    </xf>
    <xf numFmtId="3" fontId="45" fillId="4" borderId="6" xfId="0" applyNumberFormat="1" applyFont="1" applyFill="1" applyBorder="1" applyAlignment="1">
      <alignment horizontal="right" vertical="center" wrapText="1" shrinkToFit="1"/>
    </xf>
    <xf numFmtId="3" fontId="45" fillId="5" borderId="6" xfId="0" applyNumberFormat="1" applyFont="1" applyFill="1" applyBorder="1" applyAlignment="1">
      <alignment horizontal="right" vertical="center" wrapText="1" shrinkToFit="1"/>
    </xf>
    <xf numFmtId="3" fontId="32" fillId="4" borderId="6" xfId="0" applyNumberFormat="1" applyFont="1" applyFill="1" applyBorder="1"/>
    <xf numFmtId="2" fontId="15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 vertical="top" wrapText="1"/>
    </xf>
    <xf numFmtId="2" fontId="3" fillId="0" borderId="6" xfId="0" applyNumberFormat="1" applyFont="1" applyBorder="1" applyAlignment="1">
      <alignment horizontal="right" vertical="center" wrapText="1"/>
    </xf>
    <xf numFmtId="2" fontId="3" fillId="0" borderId="5" xfId="0" applyNumberFormat="1" applyFont="1" applyBorder="1" applyAlignment="1">
      <alignment horizontal="right" vertical="center" wrapText="1"/>
    </xf>
    <xf numFmtId="2" fontId="6" fillId="0" borderId="6" xfId="0" applyNumberFormat="1" applyFont="1" applyBorder="1" applyAlignment="1">
      <alignment horizontal="right" vertical="center" wrapText="1"/>
    </xf>
    <xf numFmtId="2" fontId="3" fillId="2" borderId="6" xfId="0" applyNumberFormat="1" applyFont="1" applyFill="1" applyBorder="1" applyAlignment="1">
      <alignment horizontal="right" vertical="center" wrapText="1"/>
    </xf>
    <xf numFmtId="2" fontId="27" fillId="2" borderId="6" xfId="0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14" fillId="0" borderId="6" xfId="0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right" vertical="center"/>
    </xf>
    <xf numFmtId="2" fontId="11" fillId="2" borderId="6" xfId="0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vertical="top" wrapText="1"/>
    </xf>
    <xf numFmtId="0" fontId="27" fillId="2" borderId="6" xfId="0" applyFont="1" applyFill="1" applyBorder="1" applyAlignment="1">
      <alignment vertical="top" wrapText="1"/>
    </xf>
    <xf numFmtId="0" fontId="36" fillId="6" borderId="6" xfId="0" applyFont="1" applyFill="1" applyBorder="1" applyAlignment="1">
      <alignment horizontal="center" vertical="center" wrapText="1" shrinkToFit="1"/>
    </xf>
    <xf numFmtId="0" fontId="33" fillId="6" borderId="6" xfId="0" applyFont="1" applyFill="1" applyBorder="1" applyAlignment="1">
      <alignment horizontal="center" vertical="center" wrapText="1" shrinkToFit="1"/>
    </xf>
    <xf numFmtId="0" fontId="34" fillId="6" borderId="6" xfId="0" applyFont="1" applyFill="1" applyBorder="1" applyAlignment="1">
      <alignment horizontal="center" vertical="center" wrapText="1" shrinkToFit="1"/>
    </xf>
    <xf numFmtId="0" fontId="35" fillId="6" borderId="6" xfId="0" applyFont="1" applyFill="1" applyBorder="1" applyAlignment="1">
      <alignment horizontal="center" vertical="center" wrapText="1" shrinkToFit="1"/>
    </xf>
    <xf numFmtId="0" fontId="37" fillId="6" borderId="6" xfId="0" applyFont="1" applyFill="1" applyBorder="1" applyAlignment="1">
      <alignment horizontal="center" vertical="center"/>
    </xf>
    <xf numFmtId="0" fontId="38" fillId="6" borderId="6" xfId="0" applyFont="1" applyFill="1" applyBorder="1" applyAlignment="1">
      <alignment horizontal="center" vertical="center" wrapText="1" shrinkToFit="1"/>
    </xf>
    <xf numFmtId="0" fontId="39" fillId="6" borderId="6" xfId="0" applyFont="1" applyFill="1" applyBorder="1" applyAlignment="1">
      <alignment horizontal="center" vertical="center" wrapText="1" shrinkToFit="1"/>
    </xf>
    <xf numFmtId="49" fontId="39" fillId="6" borderId="6" xfId="0" applyNumberFormat="1" applyFont="1" applyFill="1" applyBorder="1" applyAlignment="1">
      <alignment horizontal="center" vertical="center" wrapText="1" shrinkToFit="1"/>
    </xf>
    <xf numFmtId="0" fontId="12" fillId="6" borderId="6" xfId="0" applyFont="1" applyFill="1" applyBorder="1"/>
    <xf numFmtId="3" fontId="32" fillId="4" borderId="6" xfId="0" applyNumberFormat="1" applyFont="1" applyFill="1" applyBorder="1" applyAlignment="1">
      <alignment horizontal="right" vertical="center"/>
    </xf>
    <xf numFmtId="49" fontId="42" fillId="2" borderId="8" xfId="0" applyNumberFormat="1" applyFont="1" applyFill="1" applyBorder="1" applyAlignment="1">
      <alignment horizontal="center" vertical="center" wrapText="1" shrinkToFit="1"/>
    </xf>
    <xf numFmtId="49" fontId="43" fillId="2" borderId="10" xfId="0" applyNumberFormat="1" applyFont="1" applyFill="1" applyBorder="1" applyAlignment="1">
      <alignment horizontal="center" vertical="center" wrapText="1" shrinkToFit="1"/>
    </xf>
    <xf numFmtId="49" fontId="41" fillId="3" borderId="6" xfId="0" applyNumberFormat="1" applyFont="1" applyFill="1" applyBorder="1" applyAlignment="1">
      <alignment horizontal="left" vertical="top" wrapText="1" shrinkToFit="1"/>
    </xf>
    <xf numFmtId="49" fontId="41" fillId="2" borderId="6" xfId="0" applyNumberFormat="1" applyFont="1" applyFill="1" applyBorder="1" applyAlignment="1">
      <alignment horizontal="left" vertical="top" wrapText="1" shrinkToFit="1"/>
    </xf>
    <xf numFmtId="0" fontId="24" fillId="0" borderId="0" xfId="0" applyFont="1" applyAlignment="1">
      <alignment horizontal="left" vertical="top" wrapText="1"/>
    </xf>
    <xf numFmtId="0" fontId="24" fillId="0" borderId="6" xfId="0" applyFont="1" applyBorder="1" applyAlignment="1">
      <alignment horizontal="left" vertical="top" wrapText="1"/>
    </xf>
    <xf numFmtId="49" fontId="40" fillId="3" borderId="6" xfId="0" applyNumberFormat="1" applyFont="1" applyFill="1" applyBorder="1" applyAlignment="1">
      <alignment horizontal="left" vertical="top" wrapText="1" shrinkToFit="1"/>
    </xf>
    <xf numFmtId="3" fontId="41" fillId="2" borderId="6" xfId="0" applyNumberFormat="1" applyFont="1" applyFill="1" applyBorder="1" applyAlignment="1">
      <alignment horizontal="right" vertical="top" wrapText="1" shrinkToFit="1"/>
    </xf>
    <xf numFmtId="3" fontId="41" fillId="3" borderId="6" xfId="0" applyNumberFormat="1" applyFont="1" applyFill="1" applyBorder="1" applyAlignment="1">
      <alignment horizontal="right" vertical="top" wrapText="1" shrinkToFit="1"/>
    </xf>
    <xf numFmtId="3" fontId="12" fillId="2" borderId="6" xfId="0" applyNumberFormat="1" applyFont="1" applyFill="1" applyBorder="1" applyAlignment="1">
      <alignment horizontal="right" vertical="top"/>
    </xf>
    <xf numFmtId="49" fontId="40" fillId="2" borderId="6" xfId="0" applyNumberFormat="1" applyFont="1" applyFill="1" applyBorder="1" applyAlignment="1">
      <alignment horizontal="left" vertical="top" wrapText="1" shrinkToFit="1"/>
    </xf>
    <xf numFmtId="49" fontId="40" fillId="3" borderId="2" xfId="0" applyNumberFormat="1" applyFont="1" applyFill="1" applyBorder="1" applyAlignment="1">
      <alignment horizontal="left" vertical="top" wrapText="1" shrinkToFit="1"/>
    </xf>
    <xf numFmtId="3" fontId="45" fillId="2" borderId="6" xfId="0" applyNumberFormat="1" applyFont="1" applyFill="1" applyBorder="1" applyAlignment="1">
      <alignment horizontal="right" vertical="top" wrapText="1" shrinkToFit="1"/>
    </xf>
    <xf numFmtId="3" fontId="45" fillId="3" borderId="6" xfId="0" applyNumberFormat="1" applyFont="1" applyFill="1" applyBorder="1" applyAlignment="1">
      <alignment horizontal="right" vertical="top" wrapText="1" shrinkToFit="1"/>
    </xf>
    <xf numFmtId="3" fontId="37" fillId="2" borderId="6" xfId="0" applyNumberFormat="1" applyFont="1" applyFill="1" applyBorder="1" applyAlignment="1">
      <alignment horizontal="right" vertical="top"/>
    </xf>
    <xf numFmtId="3" fontId="12" fillId="2" borderId="6" xfId="0" applyNumberFormat="1" applyFont="1" applyFill="1" applyBorder="1" applyAlignment="1">
      <alignment vertical="top"/>
    </xf>
    <xf numFmtId="3" fontId="42" fillId="3" borderId="6" xfId="0" applyNumberFormat="1" applyFont="1" applyFill="1" applyBorder="1" applyAlignment="1">
      <alignment horizontal="right" vertical="top" wrapText="1" shrinkToFit="1"/>
    </xf>
    <xf numFmtId="0" fontId="3" fillId="0" borderId="4" xfId="0" applyFont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left" wrapText="1"/>
    </xf>
    <xf numFmtId="0" fontId="12" fillId="2" borderId="0" xfId="0" applyFont="1" applyFill="1"/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2" fontId="15" fillId="2" borderId="6" xfId="0" applyNumberFormat="1" applyFont="1" applyFill="1" applyBorder="1"/>
    <xf numFmtId="0" fontId="11" fillId="0" borderId="0" xfId="0" applyFont="1" applyAlignment="1">
      <alignment wrapText="1"/>
    </xf>
    <xf numFmtId="0" fontId="49" fillId="0" borderId="0" xfId="0" applyFont="1" applyProtection="1">
      <protection locked="0"/>
    </xf>
    <xf numFmtId="0" fontId="49" fillId="0" borderId="0" xfId="0" applyFont="1"/>
    <xf numFmtId="0" fontId="50" fillId="0" borderId="0" xfId="0" applyFont="1"/>
    <xf numFmtId="49" fontId="49" fillId="0" borderId="11" xfId="0" applyNumberFormat="1" applyFont="1" applyBorder="1" applyAlignment="1" applyProtection="1">
      <alignment horizontal="center" vertical="center"/>
      <protection locked="0"/>
    </xf>
    <xf numFmtId="0" fontId="51" fillId="0" borderId="0" xfId="0" applyFont="1" applyAlignment="1" applyProtection="1">
      <alignment horizontal="right" vertical="top"/>
      <protection locked="0"/>
    </xf>
    <xf numFmtId="0" fontId="23" fillId="0" borderId="0" xfId="0" applyFont="1" applyAlignment="1">
      <alignment horizontal="centerContinuous" wrapText="1"/>
    </xf>
    <xf numFmtId="0" fontId="23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wrapText="1"/>
    </xf>
    <xf numFmtId="0" fontId="49" fillId="0" borderId="0" xfId="0" applyFont="1" applyAlignment="1">
      <alignment horizontal="centerContinuous"/>
    </xf>
    <xf numFmtId="0" fontId="49" fillId="0" borderId="0" xfId="0" applyFont="1" applyAlignment="1">
      <alignment horizontal="center"/>
    </xf>
    <xf numFmtId="49" fontId="49" fillId="0" borderId="0" xfId="0" applyNumberFormat="1" applyFont="1" applyAlignment="1" applyProtection="1">
      <alignment vertical="center" wrapText="1"/>
      <protection locked="0"/>
    </xf>
    <xf numFmtId="49" fontId="51" fillId="0" borderId="0" xfId="0" applyNumberFormat="1" applyFont="1" applyAlignment="1">
      <alignment vertical="center" wrapText="1"/>
    </xf>
    <xf numFmtId="0" fontId="51" fillId="0" borderId="0" xfId="0" applyFont="1" applyAlignment="1" applyProtection="1">
      <alignment vertical="center"/>
      <protection locked="0"/>
    </xf>
    <xf numFmtId="0" fontId="49" fillId="0" borderId="0" xfId="0" applyFont="1" applyAlignment="1">
      <alignment vertical="center"/>
    </xf>
    <xf numFmtId="0" fontId="49" fillId="7" borderId="6" xfId="0" applyFont="1" applyFill="1" applyBorder="1" applyAlignment="1">
      <alignment horizontal="center" vertical="center" wrapText="1"/>
    </xf>
    <xf numFmtId="49" fontId="49" fillId="7" borderId="6" xfId="0" applyNumberFormat="1" applyFont="1" applyFill="1" applyBorder="1" applyAlignment="1">
      <alignment horizontal="center" wrapText="1"/>
    </xf>
    <xf numFmtId="0" fontId="49" fillId="7" borderId="6" xfId="0" applyFont="1" applyFill="1" applyBorder="1" applyAlignment="1">
      <alignment horizontal="center" wrapText="1"/>
    </xf>
    <xf numFmtId="49" fontId="23" fillId="0" borderId="6" xfId="0" applyNumberFormat="1" applyFont="1" applyBorder="1" applyAlignment="1">
      <alignment vertical="center" wrapText="1"/>
    </xf>
    <xf numFmtId="49" fontId="23" fillId="0" borderId="6" xfId="0" applyNumberFormat="1" applyFont="1" applyBorder="1" applyAlignment="1">
      <alignment horizontal="left" vertical="center" wrapText="1"/>
    </xf>
    <xf numFmtId="0" fontId="49" fillId="0" borderId="6" xfId="0" applyFont="1" applyBorder="1" applyAlignment="1">
      <alignment horizontal="centerContinuous" vertical="center"/>
    </xf>
    <xf numFmtId="49" fontId="23" fillId="8" borderId="6" xfId="0" applyNumberFormat="1" applyFont="1" applyFill="1" applyBorder="1" applyAlignment="1">
      <alignment horizontal="left" vertical="center" wrapText="1"/>
    </xf>
    <xf numFmtId="0" fontId="49" fillId="8" borderId="6" xfId="0" applyFont="1" applyFill="1" applyBorder="1" applyAlignment="1">
      <alignment horizontal="centerContinuous" vertical="center"/>
    </xf>
    <xf numFmtId="49" fontId="49" fillId="0" borderId="6" xfId="0" applyNumberFormat="1" applyFont="1" applyBorder="1" applyAlignment="1" applyProtection="1">
      <alignment horizontal="left" vertical="center" wrapText="1"/>
      <protection locked="0"/>
    </xf>
    <xf numFmtId="49" fontId="49" fillId="0" borderId="6" xfId="0" applyNumberFormat="1" applyFont="1" applyBorder="1" applyAlignment="1" applyProtection="1">
      <alignment horizontal="center" vertical="center" wrapText="1"/>
      <protection locked="0"/>
    </xf>
    <xf numFmtId="3" fontId="49" fillId="0" borderId="6" xfId="0" applyNumberFormat="1" applyFont="1" applyBorder="1" applyAlignment="1" applyProtection="1">
      <alignment horizontal="right" vertical="center"/>
      <protection locked="0"/>
    </xf>
    <xf numFmtId="3" fontId="23" fillId="0" borderId="6" xfId="0" applyNumberFormat="1" applyFont="1" applyBorder="1" applyAlignment="1">
      <alignment horizontal="right" vertical="center" wrapText="1"/>
    </xf>
    <xf numFmtId="49" fontId="23" fillId="0" borderId="6" xfId="0" applyNumberFormat="1" applyFont="1" applyBorder="1" applyAlignment="1" applyProtection="1">
      <alignment horizontal="center" vertical="center" wrapText="1"/>
      <protection locked="0"/>
    </xf>
    <xf numFmtId="4" fontId="49" fillId="0" borderId="6" xfId="0" applyNumberFormat="1" applyFont="1" applyBorder="1" applyAlignment="1">
      <alignment horizontal="right" vertical="center" wrapText="1"/>
    </xf>
    <xf numFmtId="0" fontId="49" fillId="0" borderId="6" xfId="0" applyFont="1" applyBorder="1" applyAlignment="1">
      <alignment horizontal="right" vertical="center" wrapText="1"/>
    </xf>
    <xf numFmtId="0" fontId="49" fillId="0" borderId="0" xfId="0" applyFont="1" applyAlignment="1" applyProtection="1">
      <alignment vertical="center"/>
      <protection locked="0"/>
    </xf>
    <xf numFmtId="3" fontId="53" fillId="3" borderId="6" xfId="0" applyNumberFormat="1" applyFont="1" applyFill="1" applyBorder="1" applyAlignment="1" applyProtection="1">
      <alignment horizontal="right" vertical="center"/>
      <protection locked="0"/>
    </xf>
    <xf numFmtId="3" fontId="49" fillId="0" borderId="0" xfId="0" applyNumberFormat="1" applyFont="1" applyProtection="1">
      <protection locked="0"/>
    </xf>
    <xf numFmtId="0" fontId="4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0" borderId="6" xfId="0" applyFont="1" applyBorder="1" applyAlignment="1">
      <alignment wrapText="1"/>
    </xf>
    <xf numFmtId="49" fontId="42" fillId="2" borderId="6" xfId="0" applyNumberFormat="1" applyFont="1" applyFill="1" applyBorder="1" applyAlignment="1">
      <alignment horizontal="center" vertical="center" wrapText="1" shrinkToFit="1"/>
    </xf>
    <xf numFmtId="2" fontId="29" fillId="0" borderId="6" xfId="0" applyNumberFormat="1" applyFont="1" applyBorder="1" applyAlignment="1">
      <alignment horizontal="center" vertical="center" wrapText="1"/>
    </xf>
    <xf numFmtId="2" fontId="54" fillId="0" borderId="4" xfId="0" applyNumberFormat="1" applyFont="1" applyBorder="1" applyAlignment="1">
      <alignment horizontal="right" vertical="center" wrapText="1"/>
    </xf>
    <xf numFmtId="2" fontId="27" fillId="0" borderId="4" xfId="0" applyNumberFormat="1" applyFont="1" applyBorder="1" applyAlignment="1">
      <alignment horizontal="right" vertical="center" wrapText="1"/>
    </xf>
    <xf numFmtId="2" fontId="54" fillId="0" borderId="6" xfId="0" applyNumberFormat="1" applyFont="1" applyBorder="1" applyAlignment="1">
      <alignment horizontal="right" vertical="center" wrapText="1"/>
    </xf>
    <xf numFmtId="2" fontId="27" fillId="0" borderId="6" xfId="0" applyNumberFormat="1" applyFont="1" applyBorder="1" applyAlignment="1">
      <alignment horizontal="right" vertical="center" wrapText="1"/>
    </xf>
    <xf numFmtId="2" fontId="27" fillId="2" borderId="4" xfId="0" applyNumberFormat="1" applyFont="1" applyFill="1" applyBorder="1" applyAlignment="1">
      <alignment horizontal="right" vertical="center" wrapText="1"/>
    </xf>
    <xf numFmtId="0" fontId="55" fillId="0" borderId="6" xfId="0" applyFont="1" applyBorder="1" applyAlignment="1">
      <alignment horizontal="center" vertical="center" wrapText="1"/>
    </xf>
    <xf numFmtId="2" fontId="56" fillId="0" borderId="6" xfId="0" applyNumberFormat="1" applyFont="1" applyBorder="1" applyAlignment="1">
      <alignment horizontal="center" vertical="center" wrapText="1"/>
    </xf>
    <xf numFmtId="0" fontId="57" fillId="0" borderId="12" xfId="0" applyFont="1" applyBorder="1" applyAlignment="1">
      <alignment horizontal="center" wrapText="1"/>
    </xf>
    <xf numFmtId="2" fontId="29" fillId="0" borderId="6" xfId="0" applyNumberFormat="1" applyFont="1" applyBorder="1" applyAlignment="1">
      <alignment horizontal="right" vertical="center" wrapText="1"/>
    </xf>
    <xf numFmtId="2" fontId="58" fillId="0" borderId="6" xfId="0" applyNumberFormat="1" applyFont="1" applyBorder="1" applyAlignment="1">
      <alignment horizontal="right" wrapText="1"/>
    </xf>
    <xf numFmtId="0" fontId="58" fillId="0" borderId="0" xfId="0" applyFont="1"/>
    <xf numFmtId="0" fontId="13" fillId="0" borderId="6" xfId="0" applyFont="1" applyBorder="1" applyAlignment="1">
      <alignment wrapText="1"/>
    </xf>
    <xf numFmtId="0" fontId="21" fillId="0" borderId="6" xfId="0" applyFont="1" applyBorder="1" applyAlignment="1">
      <alignment wrapText="1"/>
    </xf>
    <xf numFmtId="0" fontId="13" fillId="0" borderId="6" xfId="0" applyFont="1" applyBorder="1" applyAlignment="1">
      <alignment horizontal="left"/>
    </xf>
    <xf numFmtId="2" fontId="58" fillId="0" borderId="6" xfId="0" applyNumberFormat="1" applyFont="1" applyBorder="1"/>
    <xf numFmtId="0" fontId="17" fillId="2" borderId="0" xfId="0" applyFont="1" applyFill="1" applyAlignment="1">
      <alignment vertical="center"/>
    </xf>
    <xf numFmtId="2" fontId="3" fillId="2" borderId="5" xfId="0" applyNumberFormat="1" applyFont="1" applyFill="1" applyBorder="1" applyAlignment="1">
      <alignment vertical="center" wrapText="1"/>
    </xf>
    <xf numFmtId="2" fontId="15" fillId="2" borderId="6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42" fillId="5" borderId="2" xfId="0" applyNumberFormat="1" applyFont="1" applyFill="1" applyBorder="1" applyAlignment="1">
      <alignment horizontal="center" vertical="center" wrapText="1" shrinkToFit="1"/>
    </xf>
    <xf numFmtId="49" fontId="42" fillId="5" borderId="1" xfId="0" applyNumberFormat="1" applyFont="1" applyFill="1" applyBorder="1" applyAlignment="1">
      <alignment horizontal="center" vertical="center" wrapText="1" shrinkToFit="1"/>
    </xf>
    <xf numFmtId="0" fontId="31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0" fontId="32" fillId="0" borderId="3" xfId="0" applyFont="1" applyBorder="1" applyAlignment="1">
      <alignment horizontal="center"/>
    </xf>
    <xf numFmtId="0" fontId="34" fillId="6" borderId="6" xfId="0" applyFont="1" applyFill="1" applyBorder="1" applyAlignment="1">
      <alignment horizontal="center" vertical="center" wrapText="1" shrinkToFit="1"/>
    </xf>
    <xf numFmtId="0" fontId="32" fillId="6" borderId="6" xfId="0" applyFont="1" applyFill="1" applyBorder="1" applyAlignment="1">
      <alignment horizontal="center" vertical="center" wrapText="1" shrinkToFit="1"/>
    </xf>
    <xf numFmtId="0" fontId="34" fillId="2" borderId="10" xfId="0" applyFont="1" applyFill="1" applyBorder="1" applyAlignment="1">
      <alignment horizontal="center" vertical="center" wrapText="1" shrinkToFit="1"/>
    </xf>
    <xf numFmtId="0" fontId="34" fillId="2" borderId="8" xfId="0" applyFont="1" applyFill="1" applyBorder="1" applyAlignment="1">
      <alignment horizontal="center" vertical="center" wrapText="1" shrinkToFit="1"/>
    </xf>
    <xf numFmtId="0" fontId="34" fillId="2" borderId="9" xfId="0" applyFont="1" applyFill="1" applyBorder="1" applyAlignment="1">
      <alignment horizontal="center" vertical="center" wrapText="1" shrinkToFit="1"/>
    </xf>
    <xf numFmtId="0" fontId="34" fillId="2" borderId="7" xfId="0" applyFont="1" applyFill="1" applyBorder="1" applyAlignment="1">
      <alignment horizontal="center" vertical="center" wrapText="1" shrinkToFit="1"/>
    </xf>
    <xf numFmtId="0" fontId="34" fillId="2" borderId="3" xfId="0" applyFont="1" applyFill="1" applyBorder="1" applyAlignment="1">
      <alignment horizontal="center" vertical="center" wrapText="1" shrinkToFit="1"/>
    </xf>
    <xf numFmtId="0" fontId="34" fillId="2" borderId="12" xfId="0" applyFont="1" applyFill="1" applyBorder="1" applyAlignment="1">
      <alignment horizontal="center" vertical="center" wrapText="1" shrinkToFit="1"/>
    </xf>
    <xf numFmtId="0" fontId="34" fillId="2" borderId="2" xfId="0" applyFont="1" applyFill="1" applyBorder="1" applyAlignment="1">
      <alignment horizontal="center" vertical="center" wrapText="1" shrinkToFit="1"/>
    </xf>
    <xf numFmtId="0" fontId="34" fillId="2" borderId="13" xfId="0" applyFont="1" applyFill="1" applyBorder="1" applyAlignment="1">
      <alignment horizontal="center" vertical="center" wrapText="1" shrinkToFit="1"/>
    </xf>
    <xf numFmtId="0" fontId="34" fillId="2" borderId="1" xfId="0" applyFont="1" applyFill="1" applyBorder="1" applyAlignment="1">
      <alignment horizontal="center" vertical="center" wrapText="1" shrinkToFit="1"/>
    </xf>
    <xf numFmtId="49" fontId="42" fillId="4" borderId="2" xfId="0" applyNumberFormat="1" applyFont="1" applyFill="1" applyBorder="1" applyAlignment="1">
      <alignment horizontal="center" vertical="center" wrapText="1" shrinkToFit="1"/>
    </xf>
    <xf numFmtId="49" fontId="42" fillId="4" borderId="1" xfId="0" applyNumberFormat="1" applyFont="1" applyFill="1" applyBorder="1" applyAlignment="1">
      <alignment horizontal="center" vertical="center" wrapText="1" shrinkToFit="1"/>
    </xf>
    <xf numFmtId="49" fontId="42" fillId="3" borderId="10" xfId="0" applyNumberFormat="1" applyFont="1" applyFill="1" applyBorder="1" applyAlignment="1">
      <alignment horizontal="center" vertical="center" wrapText="1" shrinkToFit="1"/>
    </xf>
    <xf numFmtId="49" fontId="42" fillId="3" borderId="8" xfId="0" applyNumberFormat="1" applyFont="1" applyFill="1" applyBorder="1" applyAlignment="1">
      <alignment horizontal="center" vertical="center" wrapText="1" shrinkToFit="1"/>
    </xf>
    <xf numFmtId="49" fontId="42" fillId="3" borderId="9" xfId="0" applyNumberFormat="1" applyFont="1" applyFill="1" applyBorder="1" applyAlignment="1">
      <alignment horizontal="center" vertical="center" wrapText="1" shrinkToFit="1"/>
    </xf>
    <xf numFmtId="49" fontId="42" fillId="3" borderId="7" xfId="0" applyNumberFormat="1" applyFont="1" applyFill="1" applyBorder="1" applyAlignment="1">
      <alignment horizontal="center" vertical="center" wrapText="1" shrinkToFit="1"/>
    </xf>
    <xf numFmtId="49" fontId="42" fillId="3" borderId="3" xfId="0" applyNumberFormat="1" applyFont="1" applyFill="1" applyBorder="1" applyAlignment="1">
      <alignment horizontal="center" vertical="center" wrapText="1" shrinkToFit="1"/>
    </xf>
    <xf numFmtId="49" fontId="42" fillId="3" borderId="12" xfId="0" applyNumberFormat="1" applyFont="1" applyFill="1" applyBorder="1" applyAlignment="1">
      <alignment horizontal="center" vertical="center" wrapText="1" shrinkToFit="1"/>
    </xf>
    <xf numFmtId="49" fontId="42" fillId="3" borderId="2" xfId="0" applyNumberFormat="1" applyFont="1" applyFill="1" applyBorder="1" applyAlignment="1">
      <alignment horizontal="center" vertical="center" wrapText="1" shrinkToFit="1"/>
    </xf>
    <xf numFmtId="49" fontId="42" fillId="3" borderId="13" xfId="0" applyNumberFormat="1" applyFont="1" applyFill="1" applyBorder="1" applyAlignment="1">
      <alignment horizontal="center" vertical="center" wrapText="1" shrinkToFit="1"/>
    </xf>
    <xf numFmtId="49" fontId="42" fillId="3" borderId="1" xfId="0" applyNumberFormat="1" applyFont="1" applyFill="1" applyBorder="1" applyAlignment="1">
      <alignment horizontal="center" vertical="center" wrapText="1" shrinkToFit="1"/>
    </xf>
    <xf numFmtId="49" fontId="45" fillId="3" borderId="2" xfId="0" applyNumberFormat="1" applyFont="1" applyFill="1" applyBorder="1" applyAlignment="1">
      <alignment horizontal="center" vertical="center" wrapText="1" shrinkToFit="1"/>
    </xf>
    <xf numFmtId="49" fontId="45" fillId="3" borderId="13" xfId="0" applyNumberFormat="1" applyFont="1" applyFill="1" applyBorder="1" applyAlignment="1">
      <alignment horizontal="center" vertical="center" wrapText="1" shrinkToFit="1"/>
    </xf>
    <xf numFmtId="49" fontId="45" fillId="3" borderId="1" xfId="0" applyNumberFormat="1" applyFont="1" applyFill="1" applyBorder="1" applyAlignment="1">
      <alignment horizontal="center" vertical="center" wrapText="1" shrinkToFit="1"/>
    </xf>
    <xf numFmtId="49" fontId="42" fillId="2" borderId="2" xfId="0" applyNumberFormat="1" applyFont="1" applyFill="1" applyBorder="1" applyAlignment="1">
      <alignment horizontal="center" vertical="center" wrapText="1" shrinkToFit="1"/>
    </xf>
    <xf numFmtId="49" fontId="42" fillId="2" borderId="1" xfId="0" applyNumberFormat="1" applyFont="1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right"/>
    </xf>
    <xf numFmtId="0" fontId="28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25" fillId="0" borderId="0" xfId="0" applyFont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9" fontId="49" fillId="0" borderId="6" xfId="0" applyNumberFormat="1" applyFont="1" applyBorder="1" applyAlignment="1" applyProtection="1">
      <alignment horizontal="left" vertical="center" wrapText="1"/>
      <protection locked="0"/>
    </xf>
    <xf numFmtId="0" fontId="49" fillId="7" borderId="6" xfId="0" applyFont="1" applyFill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>
      <alignment horizontal="center" vertical="center" wrapText="1"/>
    </xf>
    <xf numFmtId="0" fontId="52" fillId="0" borderId="14" xfId="0" applyFont="1" applyBorder="1" applyAlignment="1" applyProtection="1">
      <alignment horizontal="center"/>
      <protection locked="0"/>
    </xf>
    <xf numFmtId="0" fontId="52" fillId="0" borderId="15" xfId="0" applyFont="1" applyBorder="1" applyAlignment="1" applyProtection="1">
      <alignment horizontal="center"/>
      <protection locked="0"/>
    </xf>
    <xf numFmtId="0" fontId="52" fillId="0" borderId="16" xfId="0" applyFont="1" applyBorder="1" applyAlignment="1" applyProtection="1">
      <alignment horizontal="center"/>
      <protection locked="0"/>
    </xf>
    <xf numFmtId="0" fontId="49" fillId="0" borderId="15" xfId="0" applyFont="1" applyBorder="1" applyAlignment="1" applyProtection="1">
      <alignment horizontal="center"/>
      <protection locked="0"/>
    </xf>
    <xf numFmtId="0" fontId="49" fillId="0" borderId="16" xfId="0" applyFont="1" applyBorder="1" applyAlignment="1" applyProtection="1">
      <alignment horizontal="center"/>
      <protection locked="0"/>
    </xf>
    <xf numFmtId="49" fontId="49" fillId="7" borderId="6" xfId="0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_Pamatformas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worksheet" Target="worksheets/sheet9.xml" /><Relationship Id="rId13" Type="http://schemas.openxmlformats.org/officeDocument/2006/relationships/worksheet" Target="worksheets/sheet11.xml" /><Relationship Id="rId14" Type="http://schemas.openxmlformats.org/officeDocument/2006/relationships/sharedStrings" Target="sharedStrings.xml" /><Relationship Id="rId5" Type="http://schemas.openxmlformats.org/officeDocument/2006/relationships/worksheet" Target="worksheets/sheet3.xml" /><Relationship Id="rId7" Type="http://schemas.openxmlformats.org/officeDocument/2006/relationships/worksheet" Target="worksheets/sheet5.xml" /><Relationship Id="rId6" Type="http://schemas.openxmlformats.org/officeDocument/2006/relationships/worksheet" Target="worksheets/sheet4.xml" /><Relationship Id="rId4" Type="http://schemas.openxmlformats.org/officeDocument/2006/relationships/worksheet" Target="worksheets/sheet2.xml" /><Relationship Id="rId12" Type="http://schemas.openxmlformats.org/officeDocument/2006/relationships/worksheet" Target="worksheets/sheet10.xml" /><Relationship Id="rId3" Type="http://schemas.openxmlformats.org/officeDocument/2006/relationships/worksheet" Target="worksheets/sheet1.xml" /><Relationship Id="rId8" Type="http://schemas.openxmlformats.org/officeDocument/2006/relationships/worksheet" Target="worksheets/sheet6.xml" /><Relationship Id="rId1" Type="http://schemas.openxmlformats.org/officeDocument/2006/relationships/theme" Target="theme/theme1.xml" /><Relationship Id="rId10" Type="http://schemas.openxmlformats.org/officeDocument/2006/relationships/worksheet" Target="worksheets/sheet8.xml" /><Relationship Id="rId2" Type="http://schemas.openxmlformats.org/officeDocument/2006/relationships/styles" Target="styles.xml" /><Relationship Id="rId9" Type="http://schemas.openxmlformats.org/officeDocument/2006/relationships/worksheet" Target="worksheets/sheet7.xml" /><Relationship Id="rId1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9DA41C1-169E-4C7C-A4AB-42A3A231596E}">
  <sheetPr>
    <pageSetUpPr fitToPage="1"/>
  </sheetPr>
  <dimension ref="A1:C48"/>
  <sheetViews>
    <sheetView workbookViewId="0" topLeftCell="A36">
      <selection pane="topLeft" activeCell="A1" sqref="A1:C48"/>
    </sheetView>
  </sheetViews>
  <sheetFormatPr defaultColWidth="9.14428571428571" defaultRowHeight="15.75"/>
  <cols>
    <col min="1" max="1" width="60.5714285714286" style="18" customWidth="1"/>
    <col min="2" max="2" width="11.4285714285714" style="18" bestFit="1" customWidth="1"/>
    <col min="3" max="3" width="14.2857142857143" style="18" customWidth="1"/>
    <col min="4" max="16384" width="9.14285714285714" style="18"/>
  </cols>
  <sheetData>
    <row r="1" spans="3:3" ht="15.75">
      <c r="C1" s="32" t="s">
        <v>58</v>
      </c>
    </row>
    <row r="2" spans="1:3" ht="20.25" customHeight="1">
      <c r="A2" s="14" t="s">
        <v>59</v>
      </c>
      <c r="B2" s="14"/>
      <c r="C2" s="14"/>
    </row>
    <row r="4" spans="1:3" ht="31.5">
      <c r="A4" s="13" t="s">
        <v>0</v>
      </c>
      <c r="B4" s="13" t="s">
        <v>1</v>
      </c>
      <c r="C4" s="19" t="s">
        <v>840</v>
      </c>
    </row>
    <row r="5" spans="1:3" ht="15.75">
      <c r="A5" s="12"/>
      <c r="B5" s="12"/>
      <c r="C5" s="20" t="s">
        <v>2</v>
      </c>
    </row>
    <row r="6" spans="1:3" ht="15.75">
      <c r="A6" s="23" t="s">
        <v>3</v>
      </c>
      <c r="B6" s="21" t="s">
        <v>4</v>
      </c>
      <c r="C6" s="27">
        <v>34112955</v>
      </c>
    </row>
    <row r="7" spans="1:3" ht="15.75">
      <c r="A7" s="28" t="s">
        <v>5</v>
      </c>
      <c r="B7" s="25" t="s">
        <v>6</v>
      </c>
      <c r="C7" s="27">
        <v>10858684</v>
      </c>
    </row>
    <row r="8" spans="1:3" ht="15.75">
      <c r="A8" s="21" t="s">
        <v>7</v>
      </c>
      <c r="B8" s="21" t="s">
        <v>8</v>
      </c>
      <c r="C8" s="22">
        <v>10858684</v>
      </c>
    </row>
    <row r="9" spans="1:3" ht="15.75">
      <c r="A9" s="21"/>
      <c r="B9" s="21"/>
      <c r="C9" s="22"/>
    </row>
    <row r="10" spans="1:3" ht="15.75">
      <c r="A10" s="28" t="s">
        <v>9</v>
      </c>
      <c r="B10" s="24" t="s">
        <v>10</v>
      </c>
      <c r="C10" s="26">
        <v>967000</v>
      </c>
    </row>
    <row r="11" spans="1:3" ht="15.75">
      <c r="A11" s="21" t="s">
        <v>11</v>
      </c>
      <c r="B11" s="21" t="s">
        <v>12</v>
      </c>
      <c r="C11" s="22">
        <v>967000</v>
      </c>
    </row>
    <row r="12" spans="1:3" ht="15.75">
      <c r="A12" s="21"/>
      <c r="B12" s="21"/>
      <c r="C12" s="22"/>
    </row>
    <row r="13" spans="1:3" ht="15.75">
      <c r="A13" s="28" t="s">
        <v>13</v>
      </c>
      <c r="B13" s="24" t="s">
        <v>14</v>
      </c>
      <c r="C13" s="26">
        <v>80496</v>
      </c>
    </row>
    <row r="14" spans="1:3" ht="15.75">
      <c r="A14" s="21" t="s">
        <v>15</v>
      </c>
      <c r="B14" s="21" t="s">
        <v>16</v>
      </c>
      <c r="C14" s="22">
        <v>10496</v>
      </c>
    </row>
    <row r="15" spans="1:3" ht="15.75">
      <c r="A15" s="21" t="s">
        <v>17</v>
      </c>
      <c r="B15" s="21" t="s">
        <v>18</v>
      </c>
      <c r="C15" s="22">
        <v>70000</v>
      </c>
    </row>
    <row r="16" spans="1:3" ht="15.75">
      <c r="A16" s="21"/>
      <c r="B16" s="21"/>
      <c r="C16" s="22"/>
    </row>
    <row r="17" spans="1:3" ht="15.75">
      <c r="A17" s="28" t="s">
        <v>19</v>
      </c>
      <c r="B17" s="25" t="s">
        <v>20</v>
      </c>
      <c r="C17" s="27">
        <v>2001</v>
      </c>
    </row>
    <row r="18" spans="1:3" ht="31.5">
      <c r="A18" s="21" t="s">
        <v>21</v>
      </c>
      <c r="B18" s="21" t="s">
        <v>22</v>
      </c>
      <c r="C18" s="22">
        <v>2001</v>
      </c>
    </row>
    <row r="19" spans="1:3" ht="15.75">
      <c r="A19" s="21"/>
      <c r="B19" s="21"/>
      <c r="C19" s="22"/>
    </row>
    <row r="20" spans="1:3" ht="30">
      <c r="A20" s="28" t="s">
        <v>23</v>
      </c>
      <c r="B20" s="25" t="s">
        <v>24</v>
      </c>
      <c r="C20" s="27">
        <v>20500</v>
      </c>
    </row>
    <row r="21" spans="1:3" ht="31.5">
      <c r="A21" s="21" t="s">
        <v>25</v>
      </c>
      <c r="B21" s="21" t="s">
        <v>26</v>
      </c>
      <c r="C21" s="22">
        <v>200</v>
      </c>
    </row>
    <row r="22" spans="1:3" ht="15.75">
      <c r="A22" s="21" t="s">
        <v>27</v>
      </c>
      <c r="B22" s="21" t="s">
        <v>28</v>
      </c>
      <c r="C22" s="22">
        <v>6800</v>
      </c>
    </row>
    <row r="23" spans="1:3" ht="15.75">
      <c r="A23" s="21" t="s">
        <v>29</v>
      </c>
      <c r="B23" s="21" t="s">
        <v>30</v>
      </c>
      <c r="C23" s="22">
        <v>13500</v>
      </c>
    </row>
    <row r="24" spans="1:3" ht="15.75">
      <c r="A24" s="21"/>
      <c r="B24" s="21"/>
      <c r="C24" s="22"/>
    </row>
    <row r="25" spans="1:3" ht="15.75">
      <c r="A25" s="28" t="s">
        <v>31</v>
      </c>
      <c r="B25" s="25" t="s">
        <v>32</v>
      </c>
      <c r="C25" s="27">
        <v>11945</v>
      </c>
    </row>
    <row r="26" spans="1:3" ht="15.75">
      <c r="A26" s="21" t="s">
        <v>33</v>
      </c>
      <c r="B26" s="21" t="s">
        <v>34</v>
      </c>
      <c r="C26" s="22">
        <v>11945</v>
      </c>
    </row>
    <row r="27" spans="1:3" ht="15.75">
      <c r="A27" s="21"/>
      <c r="B27" s="21"/>
      <c r="C27" s="22"/>
    </row>
    <row r="28" spans="1:3" ht="15.75">
      <c r="A28" s="28" t="s">
        <v>35</v>
      </c>
      <c r="B28" s="25" t="s">
        <v>36</v>
      </c>
      <c r="C28" s="27">
        <v>90137</v>
      </c>
    </row>
    <row r="29" spans="1:3" ht="31.5">
      <c r="A29" s="21" t="s">
        <v>37</v>
      </c>
      <c r="B29" s="21" t="s">
        <v>38</v>
      </c>
      <c r="C29" s="22">
        <v>27820</v>
      </c>
    </row>
    <row r="30" spans="1:3" ht="15.75">
      <c r="A30" s="21" t="s">
        <v>39</v>
      </c>
      <c r="B30" s="21" t="s">
        <v>40</v>
      </c>
      <c r="C30" s="22">
        <v>62317</v>
      </c>
    </row>
    <row r="31" spans="1:3" ht="15.75">
      <c r="A31" s="21"/>
      <c r="B31" s="21"/>
      <c r="C31" s="22"/>
    </row>
    <row r="32" spans="1:3" ht="40.5">
      <c r="A32" s="29" t="s">
        <v>60</v>
      </c>
      <c r="B32" s="25" t="s">
        <v>41</v>
      </c>
      <c r="C32" s="27">
        <v>270000</v>
      </c>
    </row>
    <row r="33" spans="1:3" ht="15.75">
      <c r="A33" s="21" t="s">
        <v>42</v>
      </c>
      <c r="B33" s="21" t="s">
        <v>43</v>
      </c>
      <c r="C33" s="22">
        <v>170000</v>
      </c>
    </row>
    <row r="34" spans="1:3" ht="15.75">
      <c r="A34" s="21" t="s">
        <v>44</v>
      </c>
      <c r="B34" s="21" t="s">
        <v>45</v>
      </c>
      <c r="C34" s="22">
        <v>50000</v>
      </c>
    </row>
    <row r="35" spans="1:3" ht="15.75" customHeight="1">
      <c r="A35" s="21" t="s">
        <v>46</v>
      </c>
      <c r="B35" s="21" t="s">
        <v>47</v>
      </c>
      <c r="C35" s="22">
        <v>50000</v>
      </c>
    </row>
    <row r="36" spans="1:3" ht="15.75" customHeight="1">
      <c r="A36" s="21"/>
      <c r="B36" s="21"/>
      <c r="C36" s="22"/>
    </row>
    <row r="37" spans="1:3" ht="15.75">
      <c r="A37" s="28" t="s">
        <v>61</v>
      </c>
      <c r="B37" s="25" t="s">
        <v>48</v>
      </c>
      <c r="C37" s="27">
        <v>19796668</v>
      </c>
    </row>
    <row r="38" spans="1:3" ht="15.75">
      <c r="A38" s="21" t="s">
        <v>49</v>
      </c>
      <c r="B38" s="21" t="s">
        <v>50</v>
      </c>
      <c r="C38" s="22">
        <v>19796668</v>
      </c>
    </row>
    <row r="39" spans="1:3" ht="15.75">
      <c r="A39" s="21" t="s">
        <v>62</v>
      </c>
      <c r="B39" s="21" t="s">
        <v>63</v>
      </c>
      <c r="C39" s="22">
        <v>7843219</v>
      </c>
    </row>
    <row r="40" spans="1:3" ht="47.25">
      <c r="A40" s="21" t="s">
        <v>64</v>
      </c>
      <c r="B40" s="21" t="s">
        <v>65</v>
      </c>
      <c r="C40" s="22">
        <v>5866973</v>
      </c>
    </row>
    <row r="41" spans="1:3" ht="31.5">
      <c r="A41" s="21" t="s">
        <v>66</v>
      </c>
      <c r="B41" s="21" t="s">
        <v>67</v>
      </c>
      <c r="C41" s="22">
        <v>6086476</v>
      </c>
    </row>
    <row r="42" spans="1:3" ht="31.5">
      <c r="A42" s="21" t="s">
        <v>227</v>
      </c>
      <c r="B42" s="21"/>
      <c r="C42" s="22">
        <v>5839556</v>
      </c>
    </row>
    <row r="43" spans="1:3" ht="15.75">
      <c r="A43" s="21" t="s">
        <v>228</v>
      </c>
      <c r="B43" s="21"/>
      <c r="C43" s="22">
        <v>246920</v>
      </c>
    </row>
    <row r="44" spans="1:3" ht="20.25" customHeight="1">
      <c r="A44" s="25" t="s">
        <v>51</v>
      </c>
      <c r="B44" s="25" t="s">
        <v>52</v>
      </c>
      <c r="C44" s="27">
        <v>295000</v>
      </c>
    </row>
    <row r="45" spans="1:3" ht="15.75">
      <c r="A45" s="21" t="s">
        <v>53</v>
      </c>
      <c r="B45" s="21" t="s">
        <v>54</v>
      </c>
      <c r="C45" s="22">
        <v>295000</v>
      </c>
    </row>
    <row r="46" spans="1:3" ht="15.75">
      <c r="A46" s="21"/>
      <c r="B46" s="21"/>
      <c r="C46" s="22"/>
    </row>
    <row r="47" spans="1:3" ht="15.75">
      <c r="A47" s="25" t="s">
        <v>68</v>
      </c>
      <c r="B47" s="25" t="s">
        <v>55</v>
      </c>
      <c r="C47" s="27">
        <v>1720524</v>
      </c>
    </row>
    <row r="48" spans="1:3" ht="31.5">
      <c r="A48" s="21" t="s">
        <v>56</v>
      </c>
      <c r="B48" s="21" t="s">
        <v>57</v>
      </c>
      <c r="C48" s="22">
        <v>1720524</v>
      </c>
    </row>
  </sheetData>
  <mergeCells count="3">
    <mergeCell ref="A2:C2"/>
    <mergeCell ref="A4:A5"/>
    <mergeCell ref="B4:B5"/>
  </mergeCells>
  <pageMargins left="0.7" right="0.7" top="0.75" bottom="0.75" header="0.3" footer="0.3"/>
  <pageSetup fitToHeight="0" orientation="portrait" paperSize="9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CB7389E-6927-4393-966A-F47801D17258}">
  <sheetPr>
    <pageSetUpPr fitToPage="1"/>
  </sheetPr>
  <dimension ref="A1:J25"/>
  <sheetViews>
    <sheetView workbookViewId="0" topLeftCell="A13">
      <selection pane="topLeft" activeCell="A1" sqref="A1:C24"/>
    </sheetView>
  </sheetViews>
  <sheetFormatPr defaultColWidth="8.85428571428571" defaultRowHeight="15.75"/>
  <cols>
    <col min="1" max="1" width="52.2857142857143" style="18" customWidth="1"/>
    <col min="2" max="2" width="14.7142857142857" style="18" customWidth="1"/>
    <col min="3" max="3" width="13.2857142857143" style="18" customWidth="1"/>
    <col min="4" max="16384" width="8.85714285714286" style="18"/>
  </cols>
  <sheetData>
    <row r="1" spans="1:3" ht="15.75">
      <c r="A1" s="249" t="s">
        <v>210</v>
      </c>
      <c r="B1" s="249"/>
      <c r="C1" s="249"/>
    </row>
    <row r="2" spans="1:3" ht="15.75">
      <c r="A2" s="250" t="s">
        <v>211</v>
      </c>
      <c r="B2" s="250"/>
      <c r="C2" s="250"/>
    </row>
    <row r="3" spans="1:3" ht="15.75">
      <c r="A3" s="250"/>
      <c r="B3" s="250"/>
      <c r="C3" s="250"/>
    </row>
    <row r="4" spans="1:3" ht="15.75">
      <c r="A4" s="7"/>
      <c r="B4" s="7"/>
      <c r="C4" s="7"/>
    </row>
    <row r="5" spans="1:3" ht="28.5" customHeight="1">
      <c r="A5" s="45"/>
      <c r="B5" s="251" t="s">
        <v>884</v>
      </c>
      <c r="C5" s="252"/>
    </row>
    <row r="6" spans="1:4" ht="31.5">
      <c r="A6" s="253" t="s">
        <v>0</v>
      </c>
      <c r="B6" s="46" t="s">
        <v>212</v>
      </c>
      <c r="C6" s="47" t="s">
        <v>213</v>
      </c>
      <c r="D6" s="48"/>
    </row>
    <row r="7" spans="1:3" ht="22.5" customHeight="1">
      <c r="A7" s="253"/>
      <c r="B7" s="33" t="s">
        <v>2</v>
      </c>
      <c r="C7" s="105" t="s">
        <v>2</v>
      </c>
    </row>
    <row r="8" spans="1:3" ht="15.75">
      <c r="A8" s="242"/>
      <c r="B8" s="243"/>
      <c r="C8" s="244"/>
    </row>
    <row r="9" spans="1:3" ht="19.5" customHeight="1">
      <c r="A9" s="94" t="s">
        <v>215</v>
      </c>
      <c r="B9" s="95">
        <v>219049</v>
      </c>
      <c r="C9" s="106"/>
    </row>
    <row r="10" spans="1:3" ht="17.45" customHeight="1">
      <c r="A10" s="94" t="s">
        <v>216</v>
      </c>
      <c r="B10" s="95">
        <v>240059</v>
      </c>
      <c r="C10" s="106">
        <v>80000</v>
      </c>
    </row>
    <row r="11" spans="1:10" ht="33" customHeight="1">
      <c r="A11" s="108" t="s">
        <v>885</v>
      </c>
      <c r="B11" s="95">
        <v>88790</v>
      </c>
      <c r="C11" s="95"/>
      <c r="J11" s="18" t="s">
        <v>214</v>
      </c>
    </row>
    <row r="12" spans="1:3" ht="34.5" customHeight="1">
      <c r="A12" s="109" t="s">
        <v>878</v>
      </c>
      <c r="B12" s="98">
        <v>245082</v>
      </c>
      <c r="C12" s="106"/>
    </row>
    <row r="13" spans="1:3" ht="59.25" customHeight="1">
      <c r="A13" s="108" t="s">
        <v>879</v>
      </c>
      <c r="B13" s="98">
        <v>320000</v>
      </c>
      <c r="C13" s="106"/>
    </row>
    <row r="14" spans="1:3" ht="35.25" customHeight="1">
      <c r="A14" s="108" t="s">
        <v>217</v>
      </c>
      <c r="B14" s="98">
        <v>56101</v>
      </c>
      <c r="C14" s="106">
        <v>60000</v>
      </c>
    </row>
    <row r="15" spans="1:3" ht="31.5" customHeight="1">
      <c r="A15" s="108" t="s">
        <v>218</v>
      </c>
      <c r="B15" s="107">
        <v>795411</v>
      </c>
      <c r="C15" s="106"/>
    </row>
    <row r="16" spans="1:3" ht="33.6" customHeight="1">
      <c r="A16" s="108" t="s">
        <v>219</v>
      </c>
      <c r="B16" s="95">
        <v>286447</v>
      </c>
      <c r="C16" s="106">
        <v>186000</v>
      </c>
    </row>
    <row r="17" spans="1:3" ht="51" customHeight="1">
      <c r="A17" s="108" t="s">
        <v>881</v>
      </c>
      <c r="B17" s="107">
        <v>568859</v>
      </c>
      <c r="C17" s="106"/>
    </row>
    <row r="18" spans="1:3" ht="42" customHeight="1">
      <c r="A18" s="108" t="s">
        <v>880</v>
      </c>
      <c r="B18" s="107">
        <v>94025</v>
      </c>
      <c r="C18" s="106"/>
    </row>
    <row r="19" spans="1:3" ht="51.75" customHeight="1">
      <c r="A19" s="108" t="s">
        <v>882</v>
      </c>
      <c r="B19" s="107">
        <v>68042</v>
      </c>
      <c r="C19" s="106"/>
    </row>
    <row r="20" spans="1:3" ht="54.75" customHeight="1">
      <c r="A20" s="108" t="s">
        <v>883</v>
      </c>
      <c r="B20" s="107">
        <v>35205</v>
      </c>
      <c r="C20" s="106">
        <v>16362</v>
      </c>
    </row>
    <row r="21" spans="1:3" ht="51.75" customHeight="1">
      <c r="A21" s="108" t="s">
        <v>94</v>
      </c>
      <c r="B21" s="95">
        <v>220039</v>
      </c>
      <c r="C21" s="95"/>
    </row>
    <row r="22" spans="1:3" ht="31.5">
      <c r="A22" s="94" t="s">
        <v>825</v>
      </c>
      <c r="B22" s="97"/>
      <c r="C22" s="106">
        <v>1546392</v>
      </c>
    </row>
    <row r="23" spans="1:3" ht="15.75">
      <c r="A23" s="51"/>
      <c r="B23" s="22"/>
      <c r="C23" s="50"/>
    </row>
    <row r="24" spans="1:3" ht="15.75">
      <c r="A24" s="21"/>
      <c r="B24" s="27">
        <f>SUM(B9:B23)</f>
        <v>3237109</v>
      </c>
      <c r="C24" s="93">
        <f>SUM(C9:C23)</f>
        <v>1888754</v>
      </c>
    </row>
    <row r="25" spans="2:2" ht="15.75">
      <c r="B25" s="52"/>
    </row>
  </sheetData>
  <mergeCells count="6">
    <mergeCell ref="A8:C8"/>
    <mergeCell ref="A1:C1"/>
    <mergeCell ref="A2:C3"/>
    <mergeCell ref="A4:C4"/>
    <mergeCell ref="B5:C5"/>
    <mergeCell ref="A6:A7"/>
  </mergeCells>
  <pageMargins left="0.7" right="0.7" top="0.75" bottom="0.75" header="0.3" footer="0.3"/>
  <pageSetup fitToHeight="0" orientation="portrait" paperSize="9" scale="61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E78E48D-2A14-4BA9-9631-51CC0E78DE75}">
  <sheetPr>
    <pageSetUpPr fitToPage="1"/>
  </sheetPr>
  <dimension ref="A1:DC97"/>
  <sheetViews>
    <sheetView tabSelected="1" workbookViewId="0" topLeftCell="A96">
      <selection pane="topLeft" activeCell="A1" sqref="A1:L97"/>
    </sheetView>
  </sheetViews>
  <sheetFormatPr defaultColWidth="9.14428571428571" defaultRowHeight="15"/>
  <cols>
    <col min="1" max="1" width="15" style="146" customWidth="1"/>
    <col min="2" max="2" width="31.8571428571429" style="146" customWidth="1"/>
    <col min="3" max="3" width="12.2857142857143" style="146" customWidth="1"/>
    <col min="4" max="10" width="13.2857142857143" style="145" customWidth="1"/>
    <col min="11" max="11" width="15.2857142857143" style="145" customWidth="1"/>
    <col min="12" max="12" width="12.7142857142857" style="145" customWidth="1"/>
    <col min="13" max="13" width="10.1428571428571" style="145" bestFit="1" customWidth="1"/>
    <col min="14" max="14" width="9.28571428571429" style="145" customWidth="1"/>
    <col min="15" max="15" width="9.14285714285714" style="145"/>
    <col min="16" max="16" width="9.14285714285714" style="146"/>
    <col min="17" max="32" width="9.14285714285714" style="145"/>
    <col min="33" max="16384" width="9.14285714285714" style="147"/>
  </cols>
  <sheetData>
    <row r="1" spans="1:12" ht="17.45" customHeight="1">
      <c r="A1" s="256" t="s">
        <v>968</v>
      </c>
      <c r="B1" s="256"/>
      <c r="C1" s="256"/>
      <c r="D1" s="256"/>
      <c r="E1" s="257" t="s">
        <v>109</v>
      </c>
      <c r="F1" s="258"/>
      <c r="G1" s="258"/>
      <c r="H1" s="258"/>
      <c r="I1" s="258"/>
      <c r="J1" s="258"/>
      <c r="K1" s="258"/>
      <c r="L1" s="259"/>
    </row>
    <row r="2" spans="1:12" ht="15.6" customHeight="1">
      <c r="A2" s="260"/>
      <c r="B2" s="260"/>
      <c r="C2" s="260"/>
      <c r="D2" s="260"/>
      <c r="E2" s="260"/>
      <c r="F2" s="260"/>
      <c r="G2" s="260"/>
      <c r="H2" s="260"/>
      <c r="I2" s="260"/>
      <c r="J2" s="260"/>
      <c r="K2" s="261"/>
      <c r="L2" s="148"/>
    </row>
    <row r="3" spans="12:20" ht="15.6" customHeight="1">
      <c r="L3" s="149" t="s">
        <v>887</v>
      </c>
      <c r="T3" s="147"/>
    </row>
    <row r="4" spans="1:21" ht="15.6" customHeight="1">
      <c r="A4" s="262" t="s">
        <v>110</v>
      </c>
      <c r="B4" s="262" t="s">
        <v>111</v>
      </c>
      <c r="C4" s="262" t="s">
        <v>112</v>
      </c>
      <c r="D4" s="255" t="s">
        <v>113</v>
      </c>
      <c r="E4" s="255"/>
      <c r="F4" s="255"/>
      <c r="G4" s="255"/>
      <c r="H4" s="255"/>
      <c r="I4" s="255"/>
      <c r="J4" s="255"/>
      <c r="K4" s="255"/>
      <c r="L4" s="255"/>
      <c r="T4" s="147"/>
      <c r="U4" s="147"/>
    </row>
    <row r="5" spans="1:23" s="152" customFormat="1" ht="45.75" customHeight="1">
      <c r="A5" s="262"/>
      <c r="B5" s="262"/>
      <c r="C5" s="262"/>
      <c r="D5" s="159" t="s">
        <v>114</v>
      </c>
      <c r="E5" s="159" t="s">
        <v>115</v>
      </c>
      <c r="F5" s="159" t="s">
        <v>116</v>
      </c>
      <c r="G5" s="159" t="s">
        <v>117</v>
      </c>
      <c r="H5" s="159" t="s">
        <v>118</v>
      </c>
      <c r="I5" s="159" t="s">
        <v>193</v>
      </c>
      <c r="J5" s="159" t="s">
        <v>886</v>
      </c>
      <c r="K5" s="159" t="s">
        <v>119</v>
      </c>
      <c r="L5" s="159" t="s">
        <v>967</v>
      </c>
      <c r="M5" s="150"/>
      <c r="N5" s="150"/>
      <c r="O5" s="150"/>
      <c r="P5" s="151"/>
      <c r="Q5" s="150"/>
      <c r="R5" s="150"/>
      <c r="S5" s="147"/>
      <c r="T5" s="147"/>
      <c r="U5" s="147"/>
      <c r="V5" s="147"/>
      <c r="W5" s="147"/>
    </row>
    <row r="6" spans="1:23" s="152" customFormat="1" ht="25.5" customHeight="1">
      <c r="A6" s="160" t="s">
        <v>888</v>
      </c>
      <c r="B6" s="160" t="s">
        <v>120</v>
      </c>
      <c r="C6" s="160" t="s">
        <v>889</v>
      </c>
      <c r="D6" s="161" t="s">
        <v>890</v>
      </c>
      <c r="E6" s="161" t="s">
        <v>891</v>
      </c>
      <c r="F6" s="161" t="s">
        <v>892</v>
      </c>
      <c r="G6" s="161" t="s">
        <v>893</v>
      </c>
      <c r="H6" s="161" t="s">
        <v>894</v>
      </c>
      <c r="I6" s="161" t="s">
        <v>895</v>
      </c>
      <c r="J6" s="161" t="s">
        <v>896</v>
      </c>
      <c r="K6" s="161" t="s">
        <v>897</v>
      </c>
      <c r="L6" s="161" t="s">
        <v>898</v>
      </c>
      <c r="M6" s="153"/>
      <c r="N6" s="153"/>
      <c r="O6" s="153"/>
      <c r="P6" s="153"/>
      <c r="Q6" s="153"/>
      <c r="R6" s="153"/>
      <c r="S6" s="147"/>
      <c r="T6" s="147"/>
      <c r="U6" s="147"/>
      <c r="V6" s="147"/>
      <c r="W6" s="147"/>
    </row>
    <row r="7" spans="1:23" s="152" customFormat="1" ht="15.95" customHeight="1">
      <c r="A7" s="162"/>
      <c r="B7" s="163"/>
      <c r="C7" s="163"/>
      <c r="D7" s="164"/>
      <c r="E7" s="164"/>
      <c r="F7" s="164"/>
      <c r="G7" s="164"/>
      <c r="H7" s="164"/>
      <c r="I7" s="164"/>
      <c r="J7" s="164"/>
      <c r="K7" s="164"/>
      <c r="L7" s="164"/>
      <c r="M7" s="153"/>
      <c r="N7" s="153"/>
      <c r="O7" s="153"/>
      <c r="P7" s="153"/>
      <c r="Q7" s="153"/>
      <c r="R7" s="153"/>
      <c r="S7" s="147"/>
      <c r="T7" s="147"/>
      <c r="U7" s="147"/>
      <c r="V7" s="147"/>
      <c r="W7" s="147"/>
    </row>
    <row r="8" spans="1:23" s="152" customFormat="1" ht="15.95" customHeight="1">
      <c r="A8" s="165"/>
      <c r="B8" s="165"/>
      <c r="C8" s="165"/>
      <c r="D8" s="166"/>
      <c r="E8" s="166"/>
      <c r="F8" s="166"/>
      <c r="G8" s="166"/>
      <c r="H8" s="166"/>
      <c r="I8" s="166"/>
      <c r="J8" s="166"/>
      <c r="K8" s="166"/>
      <c r="L8" s="166"/>
      <c r="M8" s="153"/>
      <c r="N8" s="153"/>
      <c r="O8" s="153"/>
      <c r="P8" s="153"/>
      <c r="Q8" s="153"/>
      <c r="R8" s="153"/>
      <c r="S8" s="147"/>
      <c r="T8" s="147"/>
      <c r="U8" s="147"/>
      <c r="V8" s="147"/>
      <c r="W8" s="147"/>
    </row>
    <row r="9" spans="1:23" s="152" customFormat="1" ht="45">
      <c r="A9" s="167" t="s">
        <v>121</v>
      </c>
      <c r="B9" s="167" t="s">
        <v>122</v>
      </c>
      <c r="C9" s="168" t="s">
        <v>123</v>
      </c>
      <c r="D9" s="169">
        <v>29534.51</v>
      </c>
      <c r="E9" s="169">
        <v>28540</v>
      </c>
      <c r="F9" s="169">
        <v>28014</v>
      </c>
      <c r="G9" s="169">
        <v>27452</v>
      </c>
      <c r="H9" s="169">
        <v>26908</v>
      </c>
      <c r="I9" s="169">
        <v>26366</v>
      </c>
      <c r="J9" s="169">
        <v>25838</v>
      </c>
      <c r="K9" s="169">
        <v>191570</v>
      </c>
      <c r="L9" s="170">
        <f>SUM(D9:K9)</f>
        <v>384222.51</v>
      </c>
      <c r="M9" s="153"/>
      <c r="N9" s="153"/>
      <c r="O9" s="153"/>
      <c r="P9" s="153"/>
      <c r="Q9" s="153"/>
      <c r="R9" s="153"/>
      <c r="S9" s="147"/>
      <c r="T9" s="147"/>
      <c r="U9" s="147"/>
      <c r="V9" s="147"/>
      <c r="W9" s="147"/>
    </row>
    <row r="10" spans="1:23 107:107" ht="75">
      <c r="A10" s="167" t="s">
        <v>121</v>
      </c>
      <c r="B10" s="167" t="s">
        <v>124</v>
      </c>
      <c r="C10" s="168" t="s">
        <v>125</v>
      </c>
      <c r="D10" s="169">
        <v>4720</v>
      </c>
      <c r="E10" s="169">
        <v>0</v>
      </c>
      <c r="F10" s="169">
        <v>0</v>
      </c>
      <c r="G10" s="169">
        <v>0</v>
      </c>
      <c r="H10" s="169">
        <v>0</v>
      </c>
      <c r="I10" s="169">
        <v>0</v>
      </c>
      <c r="J10" s="169">
        <v>0</v>
      </c>
      <c r="K10" s="169">
        <v>0</v>
      </c>
      <c r="L10" s="170">
        <f>SUM(D10:K10)</f>
        <v>4720</v>
      </c>
      <c r="M10" s="153"/>
      <c r="N10" s="153"/>
      <c r="O10" s="153"/>
      <c r="P10" s="153"/>
      <c r="Q10" s="153"/>
      <c r="R10" s="153"/>
      <c r="S10" s="147"/>
      <c r="T10" s="147"/>
      <c r="U10" s="147"/>
      <c r="V10" s="147"/>
      <c r="W10" s="147"/>
      <c r="DC10" s="152"/>
    </row>
    <row r="11" spans="1:23 107:107" ht="60">
      <c r="A11" s="167" t="s">
        <v>121</v>
      </c>
      <c r="B11" s="167" t="s">
        <v>126</v>
      </c>
      <c r="C11" s="168" t="s">
        <v>127</v>
      </c>
      <c r="D11" s="169">
        <v>13695</v>
      </c>
      <c r="E11" s="169">
        <v>13646</v>
      </c>
      <c r="F11" s="169">
        <v>13426</v>
      </c>
      <c r="G11" s="169">
        <v>13181</v>
      </c>
      <c r="H11" s="169">
        <v>12948</v>
      </c>
      <c r="I11" s="169">
        <v>12717</v>
      </c>
      <c r="J11" s="169">
        <v>12495</v>
      </c>
      <c r="K11" s="169">
        <v>154337</v>
      </c>
      <c r="L11" s="170">
        <f t="shared" si="0" ref="L11:L74">SUM(D11:K11)</f>
        <v>246445</v>
      </c>
      <c r="M11" s="153"/>
      <c r="N11" s="153"/>
      <c r="O11" s="153"/>
      <c r="P11" s="153"/>
      <c r="Q11" s="153"/>
      <c r="R11" s="153"/>
      <c r="S11" s="147"/>
      <c r="T11" s="147"/>
      <c r="U11" s="147"/>
      <c r="V11" s="147"/>
      <c r="W11" s="147"/>
      <c r="DC11" s="152"/>
    </row>
    <row r="12" spans="1:23 107:107" ht="45">
      <c r="A12" s="167" t="s">
        <v>121</v>
      </c>
      <c r="B12" s="167" t="s">
        <v>128</v>
      </c>
      <c r="C12" s="168" t="s">
        <v>129</v>
      </c>
      <c r="D12" s="169">
        <v>13628</v>
      </c>
      <c r="E12" s="169">
        <v>13256</v>
      </c>
      <c r="F12" s="169">
        <v>12958</v>
      </c>
      <c r="G12" s="169">
        <v>12653</v>
      </c>
      <c r="H12" s="169">
        <v>12352</v>
      </c>
      <c r="I12" s="169">
        <v>12052</v>
      </c>
      <c r="J12" s="169">
        <v>8636</v>
      </c>
      <c r="K12" s="169"/>
      <c r="L12" s="170">
        <f t="shared" si="0"/>
        <v>85535</v>
      </c>
      <c r="M12" s="153"/>
      <c r="N12" s="153"/>
      <c r="O12" s="153"/>
      <c r="P12" s="153"/>
      <c r="Q12" s="153"/>
      <c r="R12" s="153"/>
      <c r="S12" s="147"/>
      <c r="T12" s="147"/>
      <c r="U12" s="147"/>
      <c r="V12" s="147"/>
      <c r="W12" s="147"/>
      <c r="DC12" s="152"/>
    </row>
    <row r="13" spans="1:23 107:107" ht="105">
      <c r="A13" s="167" t="s">
        <v>121</v>
      </c>
      <c r="B13" s="167" t="s">
        <v>130</v>
      </c>
      <c r="C13" s="168" t="s">
        <v>131</v>
      </c>
      <c r="D13" s="169">
        <v>14262</v>
      </c>
      <c r="E13" s="169">
        <v>14040</v>
      </c>
      <c r="F13" s="169">
        <v>13833</v>
      </c>
      <c r="G13" s="169">
        <v>13583</v>
      </c>
      <c r="H13" s="169">
        <v>13346</v>
      </c>
      <c r="I13" s="169">
        <v>13109</v>
      </c>
      <c r="J13" s="169">
        <v>12883</v>
      </c>
      <c r="K13" s="169">
        <v>164009</v>
      </c>
      <c r="L13" s="170">
        <f t="shared" si="0"/>
        <v>259065</v>
      </c>
      <c r="M13" s="153"/>
      <c r="N13" s="153"/>
      <c r="O13" s="153"/>
      <c r="P13" s="153"/>
      <c r="Q13" s="153"/>
      <c r="R13" s="153"/>
      <c r="S13" s="147"/>
      <c r="T13" s="147"/>
      <c r="U13" s="147"/>
      <c r="V13" s="147"/>
      <c r="W13" s="147"/>
      <c r="DC13" s="152"/>
    </row>
    <row r="14" spans="1:23 107:107" ht="120">
      <c r="A14" s="167" t="s">
        <v>121</v>
      </c>
      <c r="B14" s="167" t="s">
        <v>134</v>
      </c>
      <c r="C14" s="168" t="s">
        <v>133</v>
      </c>
      <c r="D14" s="169">
        <v>18463</v>
      </c>
      <c r="E14" s="169">
        <v>17908</v>
      </c>
      <c r="F14" s="169">
        <v>17623</v>
      </c>
      <c r="G14" s="169">
        <v>17306</v>
      </c>
      <c r="H14" s="169">
        <v>17005</v>
      </c>
      <c r="I14" s="169">
        <v>16704</v>
      </c>
      <c r="J14" s="169">
        <v>16418</v>
      </c>
      <c r="K14" s="169">
        <v>212039</v>
      </c>
      <c r="L14" s="170">
        <f t="shared" si="0"/>
        <v>333466</v>
      </c>
      <c r="M14" s="153"/>
      <c r="N14" s="153"/>
      <c r="O14" s="153"/>
      <c r="P14" s="153"/>
      <c r="Q14" s="153"/>
      <c r="R14" s="153"/>
      <c r="S14" s="147"/>
      <c r="T14" s="147"/>
      <c r="U14" s="147"/>
      <c r="V14" s="147"/>
      <c r="W14" s="147"/>
      <c r="DC14" s="152"/>
    </row>
    <row r="15" spans="1:23 107:107" ht="75">
      <c r="A15" s="167" t="s">
        <v>121</v>
      </c>
      <c r="B15" s="167" t="s">
        <v>132</v>
      </c>
      <c r="C15" s="168" t="s">
        <v>133</v>
      </c>
      <c r="D15" s="169">
        <v>3550</v>
      </c>
      <c r="E15" s="169">
        <v>3473</v>
      </c>
      <c r="F15" s="169">
        <v>3396</v>
      </c>
      <c r="G15" s="169">
        <v>3317</v>
      </c>
      <c r="H15" s="169">
        <v>3240</v>
      </c>
      <c r="I15" s="169">
        <v>3162</v>
      </c>
      <c r="J15" s="169">
        <v>3085</v>
      </c>
      <c r="K15" s="169">
        <v>1214</v>
      </c>
      <c r="L15" s="170">
        <f t="shared" si="0"/>
        <v>24437</v>
      </c>
      <c r="M15" s="153"/>
      <c r="N15" s="153"/>
      <c r="O15" s="153"/>
      <c r="P15" s="153"/>
      <c r="Q15" s="153"/>
      <c r="R15" s="153"/>
      <c r="S15" s="147"/>
      <c r="T15" s="147"/>
      <c r="U15" s="147"/>
      <c r="V15" s="147"/>
      <c r="W15" s="147"/>
      <c r="DC15" s="152"/>
    </row>
    <row r="16" spans="1:23 107:107" ht="90">
      <c r="A16" s="167" t="s">
        <v>121</v>
      </c>
      <c r="B16" s="167" t="s">
        <v>135</v>
      </c>
      <c r="C16" s="168" t="s">
        <v>136</v>
      </c>
      <c r="D16" s="169">
        <v>41894</v>
      </c>
      <c r="E16" s="169">
        <v>41082</v>
      </c>
      <c r="F16" s="169">
        <v>40428</v>
      </c>
      <c r="G16" s="169">
        <v>39700</v>
      </c>
      <c r="H16" s="169">
        <v>39010</v>
      </c>
      <c r="I16" s="169">
        <v>38321</v>
      </c>
      <c r="J16" s="169">
        <v>37664</v>
      </c>
      <c r="K16" s="169">
        <v>486446</v>
      </c>
      <c r="L16" s="170">
        <f t="shared" si="0"/>
        <v>764545</v>
      </c>
      <c r="M16" s="153"/>
      <c r="N16" s="153"/>
      <c r="O16" s="153"/>
      <c r="P16" s="153"/>
      <c r="Q16" s="153"/>
      <c r="R16" s="153"/>
      <c r="S16" s="147"/>
      <c r="T16" s="147"/>
      <c r="U16" s="147"/>
      <c r="V16" s="147"/>
      <c r="W16" s="147"/>
      <c r="DC16" s="152"/>
    </row>
    <row r="17" spans="1:23 107:107" ht="60">
      <c r="A17" s="167" t="s">
        <v>121</v>
      </c>
      <c r="B17" s="167" t="s">
        <v>137</v>
      </c>
      <c r="C17" s="168" t="s">
        <v>138</v>
      </c>
      <c r="D17" s="169">
        <v>15638</v>
      </c>
      <c r="E17" s="169">
        <v>15464</v>
      </c>
      <c r="F17" s="169">
        <v>15219</v>
      </c>
      <c r="G17" s="169">
        <v>14946</v>
      </c>
      <c r="H17" s="169">
        <v>14687</v>
      </c>
      <c r="I17" s="169">
        <v>14429</v>
      </c>
      <c r="J17" s="169">
        <v>14183</v>
      </c>
      <c r="K17" s="169">
        <v>185836</v>
      </c>
      <c r="L17" s="170">
        <f t="shared" si="0"/>
        <v>290402</v>
      </c>
      <c r="M17" s="153"/>
      <c r="N17" s="153"/>
      <c r="O17" s="153"/>
      <c r="P17" s="153"/>
      <c r="Q17" s="153"/>
      <c r="R17" s="153"/>
      <c r="S17" s="147"/>
      <c r="T17" s="147"/>
      <c r="U17" s="147"/>
      <c r="V17" s="147"/>
      <c r="W17" s="147"/>
      <c r="DC17" s="152"/>
    </row>
    <row r="18" spans="1:23 107:107" ht="60">
      <c r="A18" s="167" t="s">
        <v>121</v>
      </c>
      <c r="B18" s="167" t="s">
        <v>139</v>
      </c>
      <c r="C18" s="168" t="s">
        <v>140</v>
      </c>
      <c r="D18" s="169">
        <v>15367</v>
      </c>
      <c r="E18" s="169">
        <v>15365</v>
      </c>
      <c r="F18" s="169">
        <v>15121</v>
      </c>
      <c r="G18" s="169">
        <v>14850</v>
      </c>
      <c r="H18" s="169">
        <v>14593</v>
      </c>
      <c r="I18" s="169">
        <v>14336</v>
      </c>
      <c r="J18" s="169">
        <v>14091</v>
      </c>
      <c r="K18" s="169">
        <v>184652</v>
      </c>
      <c r="L18" s="170">
        <f t="shared" si="0"/>
        <v>288375</v>
      </c>
      <c r="M18" s="153"/>
      <c r="N18" s="153"/>
      <c r="O18" s="153"/>
      <c r="P18" s="153"/>
      <c r="Q18" s="153"/>
      <c r="R18" s="153"/>
      <c r="S18" s="147"/>
      <c r="T18" s="147"/>
      <c r="U18" s="147"/>
      <c r="V18" s="147"/>
      <c r="W18" s="147"/>
      <c r="DC18" s="152"/>
    </row>
    <row r="19" spans="1:23 107:107" ht="75">
      <c r="A19" s="167" t="s">
        <v>121</v>
      </c>
      <c r="B19" s="167" t="s">
        <v>141</v>
      </c>
      <c r="C19" s="168" t="s">
        <v>142</v>
      </c>
      <c r="D19" s="169">
        <v>6407</v>
      </c>
      <c r="E19" s="169">
        <v>6261</v>
      </c>
      <c r="F19" s="169">
        <v>4602</v>
      </c>
      <c r="G19" s="169"/>
      <c r="H19" s="169"/>
      <c r="I19" s="169"/>
      <c r="J19" s="169"/>
      <c r="K19" s="169"/>
      <c r="L19" s="170">
        <f t="shared" si="0"/>
        <v>17270</v>
      </c>
      <c r="M19" s="153"/>
      <c r="N19" s="153"/>
      <c r="O19" s="153"/>
      <c r="P19" s="153"/>
      <c r="Q19" s="153"/>
      <c r="R19" s="153"/>
      <c r="S19" s="147"/>
      <c r="T19" s="147"/>
      <c r="U19" s="147"/>
      <c r="V19" s="147"/>
      <c r="W19" s="147"/>
      <c r="DC19" s="152"/>
    </row>
    <row r="20" spans="1:23 107:107" ht="90">
      <c r="A20" s="167" t="s">
        <v>121</v>
      </c>
      <c r="B20" s="167" t="s">
        <v>899</v>
      </c>
      <c r="C20" s="168" t="s">
        <v>143</v>
      </c>
      <c r="D20" s="169">
        <v>10399</v>
      </c>
      <c r="E20" s="169">
        <v>10065</v>
      </c>
      <c r="F20" s="169">
        <v>9909</v>
      </c>
      <c r="G20" s="169">
        <v>9774</v>
      </c>
      <c r="H20" s="169">
        <v>9608</v>
      </c>
      <c r="I20" s="169">
        <v>9441</v>
      </c>
      <c r="J20" s="169">
        <v>9282</v>
      </c>
      <c r="K20" s="169">
        <v>126895</v>
      </c>
      <c r="L20" s="170">
        <f t="shared" si="0"/>
        <v>195373</v>
      </c>
      <c r="M20" s="153"/>
      <c r="N20" s="153"/>
      <c r="O20" s="153"/>
      <c r="P20" s="153"/>
      <c r="Q20" s="153"/>
      <c r="R20" s="153"/>
      <c r="S20" s="147"/>
      <c r="T20" s="147"/>
      <c r="U20" s="147"/>
      <c r="V20" s="147"/>
      <c r="W20" s="147"/>
      <c r="DC20" s="152"/>
    </row>
    <row r="21" spans="1:23 107:107" ht="90">
      <c r="A21" s="167" t="s">
        <v>121</v>
      </c>
      <c r="B21" s="167" t="s">
        <v>900</v>
      </c>
      <c r="C21" s="168" t="s">
        <v>143</v>
      </c>
      <c r="D21" s="169">
        <v>28161</v>
      </c>
      <c r="E21" s="169">
        <v>27304</v>
      </c>
      <c r="F21" s="169">
        <v>26878</v>
      </c>
      <c r="G21" s="169">
        <v>26400</v>
      </c>
      <c r="H21" s="169">
        <v>25950</v>
      </c>
      <c r="I21" s="169">
        <v>25499</v>
      </c>
      <c r="J21" s="169">
        <v>25071</v>
      </c>
      <c r="K21" s="169">
        <v>342427</v>
      </c>
      <c r="L21" s="170">
        <f t="shared" si="0"/>
        <v>527690</v>
      </c>
      <c r="M21" s="153"/>
      <c r="N21" s="153"/>
      <c r="O21" s="153"/>
      <c r="P21" s="153"/>
      <c r="Q21" s="153"/>
      <c r="R21" s="153"/>
      <c r="S21" s="147"/>
      <c r="T21" s="147"/>
      <c r="U21" s="147"/>
      <c r="V21" s="147"/>
      <c r="W21" s="147"/>
      <c r="DC21" s="152"/>
    </row>
    <row r="22" spans="1:23 107:107" ht="30">
      <c r="A22" s="167" t="s">
        <v>121</v>
      </c>
      <c r="B22" s="167" t="s">
        <v>901</v>
      </c>
      <c r="C22" s="168" t="s">
        <v>144</v>
      </c>
      <c r="D22" s="169">
        <v>407774</v>
      </c>
      <c r="E22" s="169">
        <v>396229</v>
      </c>
      <c r="F22" s="169">
        <v>308547</v>
      </c>
      <c r="G22" s="169">
        <v>196190</v>
      </c>
      <c r="H22" s="169">
        <v>136883</v>
      </c>
      <c r="I22" s="169">
        <v>124492</v>
      </c>
      <c r="J22" s="169">
        <v>118935</v>
      </c>
      <c r="K22" s="169">
        <v>829971</v>
      </c>
      <c r="L22" s="170">
        <f t="shared" si="0"/>
        <v>2519021</v>
      </c>
      <c r="M22" s="153"/>
      <c r="N22" s="153"/>
      <c r="O22" s="153"/>
      <c r="P22" s="153"/>
      <c r="Q22" s="153"/>
      <c r="R22" s="153"/>
      <c r="S22" s="147"/>
      <c r="T22" s="147"/>
      <c r="U22" s="147"/>
      <c r="V22" s="147"/>
      <c r="W22" s="147"/>
      <c r="DC22" s="152"/>
    </row>
    <row r="23" spans="1:23 107:107" ht="90">
      <c r="A23" s="167" t="s">
        <v>121</v>
      </c>
      <c r="B23" s="167" t="s">
        <v>902</v>
      </c>
      <c r="C23" s="168" t="s">
        <v>145</v>
      </c>
      <c r="D23" s="169">
        <v>25497</v>
      </c>
      <c r="E23" s="169">
        <v>25962</v>
      </c>
      <c r="F23" s="169">
        <v>25951</v>
      </c>
      <c r="G23" s="169">
        <v>25492</v>
      </c>
      <c r="H23" s="169">
        <v>25058</v>
      </c>
      <c r="I23" s="169">
        <v>24625</v>
      </c>
      <c r="J23" s="169">
        <v>24213</v>
      </c>
      <c r="K23" s="169">
        <v>336635</v>
      </c>
      <c r="L23" s="170">
        <f t="shared" si="0"/>
        <v>513433</v>
      </c>
      <c r="M23" s="153"/>
      <c r="N23" s="153"/>
      <c r="O23" s="153"/>
      <c r="P23" s="153"/>
      <c r="Q23" s="153"/>
      <c r="R23" s="153"/>
      <c r="S23" s="147"/>
      <c r="T23" s="147"/>
      <c r="U23" s="147"/>
      <c r="V23" s="147"/>
      <c r="W23" s="147"/>
      <c r="DC23" s="152"/>
    </row>
    <row r="24" spans="1:23 107:107" ht="30">
      <c r="A24" s="167" t="s">
        <v>121</v>
      </c>
      <c r="B24" s="167" t="s">
        <v>903</v>
      </c>
      <c r="C24" s="168" t="s">
        <v>145</v>
      </c>
      <c r="D24" s="169">
        <v>11058</v>
      </c>
      <c r="E24" s="169">
        <v>11388</v>
      </c>
      <c r="F24" s="169">
        <v>11319</v>
      </c>
      <c r="G24" s="169">
        <v>11119</v>
      </c>
      <c r="H24" s="169">
        <v>10930</v>
      </c>
      <c r="I24" s="169">
        <v>10741</v>
      </c>
      <c r="J24" s="169">
        <v>10561</v>
      </c>
      <c r="K24" s="169">
        <v>146834</v>
      </c>
      <c r="L24" s="170">
        <f t="shared" si="0"/>
        <v>223950</v>
      </c>
      <c r="M24" s="153"/>
      <c r="N24" s="153"/>
      <c r="O24" s="153"/>
      <c r="P24" s="153"/>
      <c r="Q24" s="153"/>
      <c r="R24" s="153"/>
      <c r="S24" s="147"/>
      <c r="T24" s="147"/>
      <c r="U24" s="147"/>
      <c r="V24" s="147"/>
      <c r="W24" s="147"/>
      <c r="DC24" s="152"/>
    </row>
    <row r="25" spans="1:23 107:107" ht="90">
      <c r="A25" s="167" t="s">
        <v>121</v>
      </c>
      <c r="B25" s="167" t="s">
        <v>904</v>
      </c>
      <c r="C25" s="168" t="s">
        <v>146</v>
      </c>
      <c r="D25" s="169">
        <v>4625</v>
      </c>
      <c r="E25" s="169">
        <v>4610</v>
      </c>
      <c r="F25" s="169">
        <v>4538</v>
      </c>
      <c r="G25" s="169">
        <v>4527</v>
      </c>
      <c r="H25" s="169">
        <v>4450</v>
      </c>
      <c r="I25" s="169">
        <v>4374</v>
      </c>
      <c r="J25" s="169">
        <v>4300</v>
      </c>
      <c r="K25" s="169">
        <v>60548</v>
      </c>
      <c r="L25" s="170">
        <f t="shared" si="0"/>
        <v>91972</v>
      </c>
      <c r="M25" s="153"/>
      <c r="N25" s="153"/>
      <c r="O25" s="153"/>
      <c r="P25" s="153"/>
      <c r="Q25" s="153"/>
      <c r="R25" s="153"/>
      <c r="S25" s="147"/>
      <c r="T25" s="147"/>
      <c r="U25" s="147"/>
      <c r="V25" s="147"/>
      <c r="W25" s="147"/>
      <c r="DC25" s="152"/>
    </row>
    <row r="26" spans="1:23 107:107" ht="90">
      <c r="A26" s="167" t="s">
        <v>121</v>
      </c>
      <c r="B26" s="167" t="s">
        <v>905</v>
      </c>
      <c r="C26" s="168" t="s">
        <v>146</v>
      </c>
      <c r="D26" s="169">
        <v>2</v>
      </c>
      <c r="E26" s="169"/>
      <c r="F26" s="169"/>
      <c r="G26" s="169"/>
      <c r="H26" s="169"/>
      <c r="I26" s="169"/>
      <c r="J26" s="169"/>
      <c r="K26" s="169"/>
      <c r="L26" s="170">
        <f t="shared" si="0"/>
        <v>2</v>
      </c>
      <c r="M26" s="153"/>
      <c r="N26" s="153"/>
      <c r="O26" s="153"/>
      <c r="P26" s="153"/>
      <c r="Q26" s="153"/>
      <c r="R26" s="153"/>
      <c r="S26" s="147"/>
      <c r="T26" s="147"/>
      <c r="U26" s="147"/>
      <c r="V26" s="147"/>
      <c r="W26" s="147"/>
      <c r="DC26" s="152"/>
    </row>
    <row r="27" spans="1:23 107:107" ht="75">
      <c r="A27" s="167" t="s">
        <v>121</v>
      </c>
      <c r="B27" s="167" t="s">
        <v>906</v>
      </c>
      <c r="C27" s="168" t="s">
        <v>146</v>
      </c>
      <c r="D27" s="169">
        <v>10302</v>
      </c>
      <c r="E27" s="169">
        <v>10467</v>
      </c>
      <c r="F27" s="169">
        <v>10304</v>
      </c>
      <c r="G27" s="169">
        <v>10220</v>
      </c>
      <c r="H27" s="169">
        <v>10047</v>
      </c>
      <c r="I27" s="169">
        <v>9874</v>
      </c>
      <c r="J27" s="169">
        <v>9710</v>
      </c>
      <c r="K27" s="169">
        <v>136730</v>
      </c>
      <c r="L27" s="170">
        <f t="shared" si="0"/>
        <v>207654</v>
      </c>
      <c r="M27" s="153"/>
      <c r="N27" s="153"/>
      <c r="O27" s="153"/>
      <c r="P27" s="153"/>
      <c r="Q27" s="153"/>
      <c r="R27" s="153"/>
      <c r="S27" s="147"/>
      <c r="T27" s="147"/>
      <c r="U27" s="147"/>
      <c r="V27" s="147"/>
      <c r="W27" s="147"/>
      <c r="DC27" s="152"/>
    </row>
    <row r="28" spans="1:23 107:107" ht="75">
      <c r="A28" s="167" t="s">
        <v>121</v>
      </c>
      <c r="B28" s="167" t="s">
        <v>907</v>
      </c>
      <c r="C28" s="168" t="s">
        <v>147</v>
      </c>
      <c r="D28" s="169">
        <v>30852</v>
      </c>
      <c r="E28" s="169">
        <v>30394</v>
      </c>
      <c r="F28" s="169">
        <v>30021</v>
      </c>
      <c r="G28" s="169">
        <v>29303</v>
      </c>
      <c r="H28" s="169">
        <v>28608</v>
      </c>
      <c r="I28" s="169">
        <v>27915</v>
      </c>
      <c r="J28" s="169">
        <v>27237</v>
      </c>
      <c r="K28" s="169">
        <v>175011</v>
      </c>
      <c r="L28" s="170">
        <f t="shared" si="0"/>
        <v>379341</v>
      </c>
      <c r="M28" s="153"/>
      <c r="N28" s="153"/>
      <c r="O28" s="153"/>
      <c r="P28" s="153"/>
      <c r="Q28" s="153"/>
      <c r="R28" s="153"/>
      <c r="S28" s="147"/>
      <c r="T28" s="147"/>
      <c r="U28" s="147"/>
      <c r="V28" s="147"/>
      <c r="W28" s="147"/>
      <c r="DC28" s="152"/>
    </row>
    <row r="29" spans="1:23 107:107" ht="75">
      <c r="A29" s="167" t="s">
        <v>121</v>
      </c>
      <c r="B29" s="167" t="s">
        <v>908</v>
      </c>
      <c r="C29" s="168" t="s">
        <v>148</v>
      </c>
      <c r="D29" s="169">
        <v>33443</v>
      </c>
      <c r="E29" s="169">
        <v>33496</v>
      </c>
      <c r="F29" s="169">
        <v>33238</v>
      </c>
      <c r="G29" s="169">
        <v>32842</v>
      </c>
      <c r="H29" s="169">
        <v>32279</v>
      </c>
      <c r="I29" s="169">
        <v>31713</v>
      </c>
      <c r="J29" s="169">
        <v>31180</v>
      </c>
      <c r="K29" s="169">
        <v>421807</v>
      </c>
      <c r="L29" s="170">
        <f t="shared" si="0"/>
        <v>649998</v>
      </c>
      <c r="M29" s="153"/>
      <c r="N29" s="153"/>
      <c r="O29" s="153"/>
      <c r="P29" s="153"/>
      <c r="Q29" s="153"/>
      <c r="R29" s="153"/>
      <c r="S29" s="147"/>
      <c r="T29" s="147"/>
      <c r="U29" s="147"/>
      <c r="V29" s="147"/>
      <c r="W29" s="147"/>
      <c r="DC29" s="152"/>
    </row>
    <row r="30" spans="1:23 107:107" ht="60">
      <c r="A30" s="167" t="s">
        <v>121</v>
      </c>
      <c r="B30" s="167" t="s">
        <v>909</v>
      </c>
      <c r="C30" s="168" t="s">
        <v>148</v>
      </c>
      <c r="D30" s="169">
        <v>100234</v>
      </c>
      <c r="E30" s="169">
        <v>97998</v>
      </c>
      <c r="F30" s="169">
        <v>95611</v>
      </c>
      <c r="G30" s="169">
        <v>94547</v>
      </c>
      <c r="H30" s="169">
        <v>92579</v>
      </c>
      <c r="I30" s="169">
        <v>90614</v>
      </c>
      <c r="J30" s="169">
        <v>88727</v>
      </c>
      <c r="K30" s="169">
        <v>974153</v>
      </c>
      <c r="L30" s="170">
        <f t="shared" si="0"/>
        <v>1634463</v>
      </c>
      <c r="M30" s="153"/>
      <c r="N30" s="153"/>
      <c r="O30" s="153"/>
      <c r="P30" s="153"/>
      <c r="Q30" s="153"/>
      <c r="R30" s="153"/>
      <c r="S30" s="147"/>
      <c r="T30" s="147"/>
      <c r="U30" s="147"/>
      <c r="V30" s="147"/>
      <c r="W30" s="147"/>
      <c r="DC30" s="152"/>
    </row>
    <row r="31" spans="1:23 107:107" ht="75">
      <c r="A31" s="167" t="s">
        <v>121</v>
      </c>
      <c r="B31" s="167" t="s">
        <v>910</v>
      </c>
      <c r="C31" s="168" t="s">
        <v>149</v>
      </c>
      <c r="D31" s="169">
        <v>29020</v>
      </c>
      <c r="E31" s="169">
        <v>28285</v>
      </c>
      <c r="F31" s="169">
        <v>27614</v>
      </c>
      <c r="G31" s="169">
        <v>26933</v>
      </c>
      <c r="H31" s="169">
        <v>26257</v>
      </c>
      <c r="I31" s="169">
        <v>6483</v>
      </c>
      <c r="J31" s="169"/>
      <c r="K31" s="169"/>
      <c r="L31" s="170">
        <f t="shared" si="0"/>
        <v>144592</v>
      </c>
      <c r="M31" s="153"/>
      <c r="N31" s="153"/>
      <c r="O31" s="153"/>
      <c r="P31" s="153"/>
      <c r="Q31" s="153"/>
      <c r="R31" s="153"/>
      <c r="S31" s="147"/>
      <c r="T31" s="147"/>
      <c r="U31" s="147"/>
      <c r="V31" s="147"/>
      <c r="W31" s="147"/>
      <c r="DC31" s="152"/>
    </row>
    <row r="32" spans="1:23 107:107" ht="75">
      <c r="A32" s="167" t="s">
        <v>121</v>
      </c>
      <c r="B32" s="167" t="s">
        <v>911</v>
      </c>
      <c r="C32" s="168" t="s">
        <v>912</v>
      </c>
      <c r="D32" s="169">
        <v>12680</v>
      </c>
      <c r="E32" s="169">
        <v>12421</v>
      </c>
      <c r="F32" s="169">
        <v>12185</v>
      </c>
      <c r="G32" s="169">
        <v>11930</v>
      </c>
      <c r="H32" s="169">
        <v>11685</v>
      </c>
      <c r="I32" s="169">
        <v>11440</v>
      </c>
      <c r="J32" s="169">
        <v>11202</v>
      </c>
      <c r="K32" s="169">
        <v>83016</v>
      </c>
      <c r="L32" s="170">
        <f t="shared" si="0"/>
        <v>166559</v>
      </c>
      <c r="M32" s="153"/>
      <c r="N32" s="153"/>
      <c r="O32" s="153"/>
      <c r="P32" s="153"/>
      <c r="Q32" s="153"/>
      <c r="R32" s="153"/>
      <c r="S32" s="147"/>
      <c r="T32" s="147"/>
      <c r="U32" s="147"/>
      <c r="V32" s="147"/>
      <c r="W32" s="147"/>
      <c r="DC32" s="152"/>
    </row>
    <row r="33" spans="1:23 107:107" ht="45">
      <c r="A33" s="167" t="s">
        <v>121</v>
      </c>
      <c r="B33" s="167" t="s">
        <v>913</v>
      </c>
      <c r="C33" s="168" t="s">
        <v>150</v>
      </c>
      <c r="D33" s="169">
        <v>15526</v>
      </c>
      <c r="E33" s="169">
        <v>15091</v>
      </c>
      <c r="F33" s="169">
        <v>14600</v>
      </c>
      <c r="G33" s="169">
        <v>7760</v>
      </c>
      <c r="H33" s="169"/>
      <c r="I33" s="169"/>
      <c r="J33" s="169"/>
      <c r="K33" s="169"/>
      <c r="L33" s="170">
        <f t="shared" si="0"/>
        <v>52977</v>
      </c>
      <c r="M33" s="153"/>
      <c r="N33" s="153"/>
      <c r="O33" s="153"/>
      <c r="P33" s="153"/>
      <c r="Q33" s="153"/>
      <c r="R33" s="153"/>
      <c r="S33" s="147"/>
      <c r="T33" s="147"/>
      <c r="U33" s="147"/>
      <c r="V33" s="147"/>
      <c r="W33" s="147"/>
      <c r="DC33" s="152"/>
    </row>
    <row r="34" spans="1:23 107:107" ht="30">
      <c r="A34" s="167" t="s">
        <v>121</v>
      </c>
      <c r="B34" s="167" t="s">
        <v>914</v>
      </c>
      <c r="C34" s="168" t="s">
        <v>150</v>
      </c>
      <c r="D34" s="169">
        <v>23523</v>
      </c>
      <c r="E34" s="169">
        <v>23349</v>
      </c>
      <c r="F34" s="169">
        <v>22963</v>
      </c>
      <c r="G34" s="169">
        <v>22484</v>
      </c>
      <c r="H34" s="169">
        <v>22022</v>
      </c>
      <c r="I34" s="169">
        <v>21562</v>
      </c>
      <c r="J34" s="169">
        <v>21113</v>
      </c>
      <c r="K34" s="169">
        <v>160737</v>
      </c>
      <c r="L34" s="170">
        <f t="shared" si="0"/>
        <v>317753</v>
      </c>
      <c r="M34" s="153"/>
      <c r="N34" s="153"/>
      <c r="O34" s="153"/>
      <c r="P34" s="153"/>
      <c r="Q34" s="153"/>
      <c r="R34" s="153"/>
      <c r="S34" s="147"/>
      <c r="T34" s="147"/>
      <c r="U34" s="147"/>
      <c r="V34" s="147"/>
      <c r="W34" s="147"/>
      <c r="DC34" s="152"/>
    </row>
    <row r="35" spans="1:23 107:107" ht="75">
      <c r="A35" s="167" t="s">
        <v>121</v>
      </c>
      <c r="B35" s="167" t="s">
        <v>915</v>
      </c>
      <c r="C35" s="168" t="s">
        <v>151</v>
      </c>
      <c r="D35" s="169">
        <v>31454</v>
      </c>
      <c r="E35" s="169">
        <v>31344</v>
      </c>
      <c r="F35" s="169">
        <v>30825</v>
      </c>
      <c r="G35" s="169">
        <v>30172</v>
      </c>
      <c r="H35" s="169">
        <v>29538</v>
      </c>
      <c r="I35" s="169">
        <v>28904</v>
      </c>
      <c r="J35" s="169">
        <v>28282</v>
      </c>
      <c r="K35" s="169">
        <v>137860</v>
      </c>
      <c r="L35" s="170">
        <f t="shared" si="0"/>
        <v>348379</v>
      </c>
      <c r="M35" s="153"/>
      <c r="N35" s="153"/>
      <c r="O35" s="153"/>
      <c r="P35" s="153"/>
      <c r="Q35" s="153"/>
      <c r="R35" s="153"/>
      <c r="S35" s="147"/>
      <c r="T35" s="147"/>
      <c r="U35" s="147"/>
      <c r="V35" s="147"/>
      <c r="W35" s="147"/>
      <c r="DC35" s="152"/>
    </row>
    <row r="36" spans="1:23 107:107" ht="45">
      <c r="A36" s="167" t="s">
        <v>121</v>
      </c>
      <c r="B36" s="167" t="s">
        <v>916</v>
      </c>
      <c r="C36" s="168" t="s">
        <v>153</v>
      </c>
      <c r="D36" s="169">
        <v>4769</v>
      </c>
      <c r="E36" s="169">
        <v>4687</v>
      </c>
      <c r="F36" s="169">
        <v>4575</v>
      </c>
      <c r="G36" s="169">
        <v>4462</v>
      </c>
      <c r="H36" s="169">
        <v>2191</v>
      </c>
      <c r="I36" s="169"/>
      <c r="J36" s="169">
        <v>0</v>
      </c>
      <c r="K36" s="169">
        <v>0</v>
      </c>
      <c r="L36" s="170">
        <f t="shared" si="0"/>
        <v>20684</v>
      </c>
      <c r="M36" s="153"/>
      <c r="N36" s="153"/>
      <c r="O36" s="153"/>
      <c r="P36" s="153"/>
      <c r="Q36" s="153"/>
      <c r="R36" s="153"/>
      <c r="S36" s="147"/>
      <c r="T36" s="147"/>
      <c r="U36" s="147"/>
      <c r="V36" s="147"/>
      <c r="W36" s="147"/>
      <c r="DC36" s="152"/>
    </row>
    <row r="37" spans="1:23 107:107" ht="30">
      <c r="A37" s="167" t="s">
        <v>121</v>
      </c>
      <c r="B37" s="167" t="s">
        <v>154</v>
      </c>
      <c r="C37" s="168" t="s">
        <v>155</v>
      </c>
      <c r="D37" s="169">
        <v>16806</v>
      </c>
      <c r="E37" s="169">
        <v>16800</v>
      </c>
      <c r="F37" s="169">
        <v>16532</v>
      </c>
      <c r="G37" s="169">
        <v>16179</v>
      </c>
      <c r="H37" s="169">
        <v>15835</v>
      </c>
      <c r="I37" s="169">
        <v>15491</v>
      </c>
      <c r="J37" s="169">
        <v>15154</v>
      </c>
      <c r="K37" s="169">
        <v>67268</v>
      </c>
      <c r="L37" s="170">
        <f t="shared" si="0"/>
        <v>180065</v>
      </c>
      <c r="M37" s="153"/>
      <c r="N37" s="153"/>
      <c r="O37" s="153"/>
      <c r="P37" s="153"/>
      <c r="Q37" s="153"/>
      <c r="R37" s="153"/>
      <c r="S37" s="147"/>
      <c r="T37" s="147"/>
      <c r="U37" s="147"/>
      <c r="V37" s="147"/>
      <c r="W37" s="147"/>
      <c r="DC37" s="152"/>
    </row>
    <row r="38" spans="1:23 107:107" ht="45">
      <c r="A38" s="167" t="s">
        <v>121</v>
      </c>
      <c r="B38" s="167" t="s">
        <v>156</v>
      </c>
      <c r="C38" s="168" t="s">
        <v>157</v>
      </c>
      <c r="D38" s="169">
        <v>20536</v>
      </c>
      <c r="E38" s="169">
        <v>20490</v>
      </c>
      <c r="F38" s="169">
        <v>20115</v>
      </c>
      <c r="G38" s="169">
        <v>19766</v>
      </c>
      <c r="H38" s="169">
        <v>19355</v>
      </c>
      <c r="I38" s="169">
        <v>18944</v>
      </c>
      <c r="J38" s="169">
        <v>18541</v>
      </c>
      <c r="K38" s="169">
        <v>98593</v>
      </c>
      <c r="L38" s="170">
        <f t="shared" si="0"/>
        <v>236340</v>
      </c>
      <c r="M38" s="153"/>
      <c r="N38" s="153"/>
      <c r="O38" s="153"/>
      <c r="P38" s="153"/>
      <c r="Q38" s="153"/>
      <c r="R38" s="153"/>
      <c r="S38" s="147"/>
      <c r="T38" s="147"/>
      <c r="U38" s="147"/>
      <c r="V38" s="147"/>
      <c r="W38" s="147"/>
      <c r="DC38" s="152"/>
    </row>
    <row r="39" spans="1:23 107:107" ht="30">
      <c r="A39" s="167" t="s">
        <v>121</v>
      </c>
      <c r="B39" s="167" t="s">
        <v>158</v>
      </c>
      <c r="C39" s="168" t="s">
        <v>159</v>
      </c>
      <c r="D39" s="169">
        <v>1770</v>
      </c>
      <c r="E39" s="169">
        <v>1775</v>
      </c>
      <c r="F39" s="169">
        <v>1740</v>
      </c>
      <c r="G39" s="169">
        <v>1704</v>
      </c>
      <c r="H39" s="169">
        <v>1669</v>
      </c>
      <c r="I39" s="169">
        <v>1633</v>
      </c>
      <c r="J39" s="169">
        <v>1599</v>
      </c>
      <c r="K39" s="169">
        <v>8502</v>
      </c>
      <c r="L39" s="170">
        <f t="shared" si="0"/>
        <v>20392</v>
      </c>
      <c r="M39" s="153"/>
      <c r="N39" s="153"/>
      <c r="O39" s="153"/>
      <c r="P39" s="153"/>
      <c r="Q39" s="153"/>
      <c r="R39" s="153"/>
      <c r="S39" s="147"/>
      <c r="T39" s="147"/>
      <c r="U39" s="147"/>
      <c r="V39" s="147"/>
      <c r="W39" s="147"/>
      <c r="DC39" s="152"/>
    </row>
    <row r="40" spans="1:23 107:107" ht="75">
      <c r="A40" s="167" t="s">
        <v>121</v>
      </c>
      <c r="B40" s="167" t="s">
        <v>917</v>
      </c>
      <c r="C40" s="168" t="s">
        <v>160</v>
      </c>
      <c r="D40" s="169">
        <v>28174</v>
      </c>
      <c r="E40" s="169">
        <v>27383</v>
      </c>
      <c r="F40" s="169">
        <v>26620</v>
      </c>
      <c r="G40" s="169">
        <v>25829</v>
      </c>
      <c r="H40" s="169">
        <v>25053</v>
      </c>
      <c r="I40" s="169">
        <v>24278</v>
      </c>
      <c r="J40" s="169">
        <v>23511</v>
      </c>
      <c r="K40" s="169">
        <v>50221</v>
      </c>
      <c r="L40" s="170">
        <f t="shared" si="0"/>
        <v>231069</v>
      </c>
      <c r="M40" s="153"/>
      <c r="N40" s="153"/>
      <c r="O40" s="153"/>
      <c r="P40" s="153"/>
      <c r="Q40" s="153"/>
      <c r="R40" s="153"/>
      <c r="S40" s="147"/>
      <c r="T40" s="147"/>
      <c r="U40" s="147"/>
      <c r="V40" s="147"/>
      <c r="W40" s="147"/>
      <c r="DC40" s="152"/>
    </row>
    <row r="41" spans="1:23 107:107" ht="60">
      <c r="A41" s="167" t="s">
        <v>121</v>
      </c>
      <c r="B41" s="167" t="s">
        <v>918</v>
      </c>
      <c r="C41" s="168" t="s">
        <v>160</v>
      </c>
      <c r="D41" s="169">
        <v>11715</v>
      </c>
      <c r="E41" s="169">
        <v>11474</v>
      </c>
      <c r="F41" s="169">
        <v>11230</v>
      </c>
      <c r="G41" s="169">
        <v>10971</v>
      </c>
      <c r="H41" s="169">
        <v>10719</v>
      </c>
      <c r="I41" s="169">
        <v>10469</v>
      </c>
      <c r="J41" s="169">
        <v>10223</v>
      </c>
      <c r="K41" s="169">
        <v>66575</v>
      </c>
      <c r="L41" s="170">
        <f t="shared" si="0"/>
        <v>143376</v>
      </c>
      <c r="M41" s="153"/>
      <c r="N41" s="153"/>
      <c r="O41" s="153"/>
      <c r="P41" s="153"/>
      <c r="Q41" s="153"/>
      <c r="R41" s="153"/>
      <c r="S41" s="147"/>
      <c r="T41" s="147"/>
      <c r="U41" s="147"/>
      <c r="V41" s="147"/>
      <c r="W41" s="147"/>
      <c r="DC41" s="152"/>
    </row>
    <row r="42" spans="1:23 107:107" ht="30">
      <c r="A42" s="167" t="s">
        <v>121</v>
      </c>
      <c r="B42" s="167" t="s">
        <v>919</v>
      </c>
      <c r="C42" s="168" t="s">
        <v>161</v>
      </c>
      <c r="D42" s="169">
        <v>18072</v>
      </c>
      <c r="E42" s="169">
        <v>17699</v>
      </c>
      <c r="F42" s="169">
        <v>17304</v>
      </c>
      <c r="G42" s="169">
        <v>16885</v>
      </c>
      <c r="H42" s="169">
        <v>16475</v>
      </c>
      <c r="I42" s="169">
        <v>16066</v>
      </c>
      <c r="J42" s="169">
        <v>15661</v>
      </c>
      <c r="K42" s="169">
        <v>44511</v>
      </c>
      <c r="L42" s="170">
        <f t="shared" si="0"/>
        <v>162673</v>
      </c>
      <c r="M42" s="153"/>
      <c r="N42" s="153"/>
      <c r="O42" s="153"/>
      <c r="P42" s="153"/>
      <c r="Q42" s="153"/>
      <c r="R42" s="153"/>
      <c r="S42" s="147"/>
      <c r="T42" s="147"/>
      <c r="U42" s="147"/>
      <c r="V42" s="147"/>
      <c r="W42" s="147"/>
      <c r="DC42" s="152"/>
    </row>
    <row r="43" spans="1:23 107:107" ht="45">
      <c r="A43" s="167" t="s">
        <v>121</v>
      </c>
      <c r="B43" s="167" t="s">
        <v>920</v>
      </c>
      <c r="C43" s="168" t="s">
        <v>162</v>
      </c>
      <c r="D43" s="169">
        <v>11429</v>
      </c>
      <c r="E43" s="169">
        <v>11349</v>
      </c>
      <c r="F43" s="169">
        <v>11106</v>
      </c>
      <c r="G43" s="169">
        <v>10852</v>
      </c>
      <c r="H43" s="169">
        <v>10604</v>
      </c>
      <c r="I43" s="169">
        <v>10357</v>
      </c>
      <c r="J43" s="169">
        <v>10113</v>
      </c>
      <c r="K43" s="169">
        <v>33441</v>
      </c>
      <c r="L43" s="170">
        <f t="shared" si="0"/>
        <v>109251</v>
      </c>
      <c r="M43" s="153"/>
      <c r="N43" s="153"/>
      <c r="O43" s="153"/>
      <c r="P43" s="153"/>
      <c r="Q43" s="153"/>
      <c r="R43" s="153"/>
      <c r="S43" s="147"/>
      <c r="T43" s="147"/>
      <c r="U43" s="147"/>
      <c r="V43" s="147"/>
      <c r="W43" s="147"/>
      <c r="DC43" s="152"/>
    </row>
    <row r="44" spans="1:23 107:107" ht="30">
      <c r="A44" s="167" t="s">
        <v>121</v>
      </c>
      <c r="B44" s="167" t="s">
        <v>163</v>
      </c>
      <c r="C44" s="168" t="s">
        <v>164</v>
      </c>
      <c r="D44" s="169">
        <v>10396</v>
      </c>
      <c r="E44" s="169">
        <v>10290</v>
      </c>
      <c r="F44" s="169">
        <v>10062</v>
      </c>
      <c r="G44" s="169">
        <v>9829</v>
      </c>
      <c r="H44" s="169">
        <v>9600</v>
      </c>
      <c r="I44" s="169">
        <v>9371</v>
      </c>
      <c r="J44" s="169">
        <v>9142</v>
      </c>
      <c r="K44" s="169">
        <v>4492</v>
      </c>
      <c r="L44" s="170">
        <f t="shared" si="0"/>
        <v>73182</v>
      </c>
      <c r="M44" s="153"/>
      <c r="N44" s="153"/>
      <c r="O44" s="153"/>
      <c r="P44" s="153"/>
      <c r="Q44" s="153"/>
      <c r="R44" s="153"/>
      <c r="S44" s="147"/>
      <c r="T44" s="147"/>
      <c r="U44" s="147"/>
      <c r="V44" s="147"/>
      <c r="W44" s="147"/>
      <c r="DC44" s="152"/>
    </row>
    <row r="45" spans="1:23 107:107" ht="30">
      <c r="A45" s="167" t="s">
        <v>121</v>
      </c>
      <c r="B45" s="167" t="s">
        <v>165</v>
      </c>
      <c r="C45" s="168" t="s">
        <v>166</v>
      </c>
      <c r="D45" s="169">
        <v>3900</v>
      </c>
      <c r="E45" s="169">
        <v>3816</v>
      </c>
      <c r="F45" s="169">
        <v>2803</v>
      </c>
      <c r="G45" s="169"/>
      <c r="H45" s="169"/>
      <c r="I45" s="169"/>
      <c r="J45" s="169"/>
      <c r="K45" s="169"/>
      <c r="L45" s="170">
        <f t="shared" si="0"/>
        <v>10519</v>
      </c>
      <c r="M45" s="153"/>
      <c r="N45" s="153"/>
      <c r="O45" s="153"/>
      <c r="P45" s="153"/>
      <c r="Q45" s="153"/>
      <c r="R45" s="153"/>
      <c r="S45" s="147"/>
      <c r="T45" s="147"/>
      <c r="U45" s="147"/>
      <c r="V45" s="147"/>
      <c r="W45" s="147"/>
      <c r="DC45" s="152"/>
    </row>
    <row r="46" spans="1:23 107:107" ht="60">
      <c r="A46" s="167" t="s">
        <v>121</v>
      </c>
      <c r="B46" s="167" t="s">
        <v>921</v>
      </c>
      <c r="C46" s="168" t="s">
        <v>167</v>
      </c>
      <c r="D46" s="169">
        <v>1092</v>
      </c>
      <c r="E46" s="169">
        <v>2</v>
      </c>
      <c r="F46" s="169"/>
      <c r="G46" s="169"/>
      <c r="H46" s="169"/>
      <c r="I46" s="169"/>
      <c r="J46" s="169"/>
      <c r="K46" s="169"/>
      <c r="L46" s="170">
        <f t="shared" si="0"/>
        <v>1094</v>
      </c>
      <c r="M46" s="153"/>
      <c r="N46" s="153"/>
      <c r="O46" s="153"/>
      <c r="P46" s="153"/>
      <c r="Q46" s="153"/>
      <c r="R46" s="153"/>
      <c r="S46" s="147"/>
      <c r="T46" s="147"/>
      <c r="U46" s="147"/>
      <c r="V46" s="147"/>
      <c r="W46" s="147"/>
      <c r="DC46" s="152"/>
    </row>
    <row r="47" spans="1:23 107:107" ht="60">
      <c r="A47" s="167" t="s">
        <v>121</v>
      </c>
      <c r="B47" s="167" t="s">
        <v>922</v>
      </c>
      <c r="C47" s="168" t="s">
        <v>167</v>
      </c>
      <c r="D47" s="169">
        <v>2445</v>
      </c>
      <c r="E47" s="169">
        <v>4</v>
      </c>
      <c r="F47" s="169"/>
      <c r="G47" s="169"/>
      <c r="H47" s="169"/>
      <c r="I47" s="169"/>
      <c r="J47" s="169"/>
      <c r="K47" s="169"/>
      <c r="L47" s="170">
        <f t="shared" si="0"/>
        <v>2449</v>
      </c>
      <c r="M47" s="153"/>
      <c r="N47" s="153"/>
      <c r="O47" s="153"/>
      <c r="P47" s="153"/>
      <c r="Q47" s="153"/>
      <c r="R47" s="153"/>
      <c r="S47" s="147"/>
      <c r="T47" s="147"/>
      <c r="U47" s="147"/>
      <c r="V47" s="147"/>
      <c r="W47" s="147"/>
      <c r="DC47" s="152"/>
    </row>
    <row r="48" spans="1:23 107:107" ht="60">
      <c r="A48" s="167" t="s">
        <v>121</v>
      </c>
      <c r="B48" s="167" t="s">
        <v>923</v>
      </c>
      <c r="C48" s="168" t="s">
        <v>168</v>
      </c>
      <c r="D48" s="169">
        <v>18005</v>
      </c>
      <c r="E48" s="169">
        <v>17859</v>
      </c>
      <c r="F48" s="169">
        <v>17486</v>
      </c>
      <c r="G48" s="169">
        <v>17097</v>
      </c>
      <c r="H48" s="169">
        <v>16716</v>
      </c>
      <c r="I48" s="169">
        <v>16336</v>
      </c>
      <c r="J48" s="169">
        <v>15960</v>
      </c>
      <c r="K48" s="169">
        <v>52847</v>
      </c>
      <c r="L48" s="170">
        <f t="shared" si="0"/>
        <v>172306</v>
      </c>
      <c r="M48" s="153"/>
      <c r="N48" s="153"/>
      <c r="O48" s="153"/>
      <c r="P48" s="153"/>
      <c r="Q48" s="153"/>
      <c r="R48" s="153"/>
      <c r="S48" s="147"/>
      <c r="T48" s="147"/>
      <c r="U48" s="147"/>
      <c r="V48" s="147"/>
      <c r="W48" s="147"/>
      <c r="DC48" s="152"/>
    </row>
    <row r="49" spans="1:23 107:107" ht="60">
      <c r="A49" s="167" t="s">
        <v>121</v>
      </c>
      <c r="B49" s="167" t="s">
        <v>924</v>
      </c>
      <c r="C49" s="168" t="s">
        <v>168</v>
      </c>
      <c r="D49" s="169">
        <v>9227</v>
      </c>
      <c r="E49" s="169">
        <v>9152</v>
      </c>
      <c r="F49" s="169">
        <v>8961</v>
      </c>
      <c r="G49" s="169">
        <v>8761</v>
      </c>
      <c r="H49" s="169">
        <v>8566</v>
      </c>
      <c r="I49" s="169">
        <v>8371</v>
      </c>
      <c r="J49" s="169">
        <v>8179</v>
      </c>
      <c r="K49" s="169">
        <v>27081</v>
      </c>
      <c r="L49" s="170">
        <f t="shared" si="0"/>
        <v>88298</v>
      </c>
      <c r="M49" s="153"/>
      <c r="N49" s="153"/>
      <c r="O49" s="153"/>
      <c r="P49" s="153"/>
      <c r="Q49" s="153"/>
      <c r="R49" s="153"/>
      <c r="S49" s="147"/>
      <c r="T49" s="147"/>
      <c r="U49" s="147"/>
      <c r="V49" s="147"/>
      <c r="W49" s="147"/>
      <c r="DC49" s="152"/>
    </row>
    <row r="50" spans="1:23 107:107" ht="60">
      <c r="A50" s="167" t="s">
        <v>121</v>
      </c>
      <c r="B50" s="167" t="s">
        <v>925</v>
      </c>
      <c r="C50" s="168" t="s">
        <v>168</v>
      </c>
      <c r="D50" s="169">
        <v>14191</v>
      </c>
      <c r="E50" s="169">
        <v>13985</v>
      </c>
      <c r="F50" s="169">
        <v>13663</v>
      </c>
      <c r="G50" s="169">
        <v>13335</v>
      </c>
      <c r="H50" s="169">
        <v>13011</v>
      </c>
      <c r="I50" s="169">
        <v>12686</v>
      </c>
      <c r="J50" s="169">
        <v>8736</v>
      </c>
      <c r="K50" s="169"/>
      <c r="L50" s="170">
        <f t="shared" si="0"/>
        <v>89607</v>
      </c>
      <c r="M50" s="153"/>
      <c r="N50" s="153"/>
      <c r="O50" s="153"/>
      <c r="P50" s="153"/>
      <c r="Q50" s="153"/>
      <c r="R50" s="153"/>
      <c r="S50" s="147"/>
      <c r="T50" s="147"/>
      <c r="U50" s="147"/>
      <c r="V50" s="147"/>
      <c r="W50" s="147"/>
      <c r="DC50" s="152"/>
    </row>
    <row r="51" spans="1:23 107:107" ht="60">
      <c r="A51" s="167" t="s">
        <v>121</v>
      </c>
      <c r="B51" s="167" t="s">
        <v>926</v>
      </c>
      <c r="C51" s="168" t="s">
        <v>168</v>
      </c>
      <c r="D51" s="169">
        <v>12179</v>
      </c>
      <c r="E51" s="169">
        <v>12080</v>
      </c>
      <c r="F51" s="169">
        <v>11827</v>
      </c>
      <c r="G51" s="169">
        <v>11564</v>
      </c>
      <c r="H51" s="169">
        <v>11306</v>
      </c>
      <c r="I51" s="169">
        <v>11048</v>
      </c>
      <c r="J51" s="169">
        <v>10794</v>
      </c>
      <c r="K51" s="169">
        <v>35744</v>
      </c>
      <c r="L51" s="170">
        <f t="shared" si="0"/>
        <v>116542</v>
      </c>
      <c r="M51" s="153"/>
      <c r="N51" s="153"/>
      <c r="O51" s="153"/>
      <c r="P51" s="153"/>
      <c r="Q51" s="153"/>
      <c r="R51" s="153"/>
      <c r="S51" s="147"/>
      <c r="T51" s="147"/>
      <c r="U51" s="147"/>
      <c r="V51" s="147"/>
      <c r="W51" s="147"/>
      <c r="DC51" s="152"/>
    </row>
    <row r="52" spans="1:23 107:107" ht="30">
      <c r="A52" s="167" t="s">
        <v>121</v>
      </c>
      <c r="B52" s="167" t="s">
        <v>927</v>
      </c>
      <c r="C52" s="168" t="s">
        <v>170</v>
      </c>
      <c r="D52" s="169">
        <v>297046</v>
      </c>
      <c r="E52" s="169">
        <v>250240</v>
      </c>
      <c r="F52" s="169">
        <v>212003</v>
      </c>
      <c r="G52" s="169">
        <v>193354</v>
      </c>
      <c r="H52" s="169">
        <v>175252</v>
      </c>
      <c r="I52" s="169">
        <v>171084</v>
      </c>
      <c r="J52" s="169">
        <v>165018</v>
      </c>
      <c r="K52" s="169">
        <v>146225</v>
      </c>
      <c r="L52" s="170">
        <f t="shared" si="0"/>
        <v>1610222</v>
      </c>
      <c r="M52" s="153"/>
      <c r="N52" s="153"/>
      <c r="O52" s="153"/>
      <c r="P52" s="153"/>
      <c r="Q52" s="153"/>
      <c r="R52" s="153"/>
      <c r="S52" s="147"/>
      <c r="T52" s="147"/>
      <c r="U52" s="147"/>
      <c r="V52" s="147"/>
      <c r="W52" s="147"/>
      <c r="DC52" s="152"/>
    </row>
    <row r="53" spans="1:23 107:107" ht="60">
      <c r="A53" s="167" t="s">
        <v>121</v>
      </c>
      <c r="B53" s="167" t="s">
        <v>928</v>
      </c>
      <c r="C53" s="168" t="s">
        <v>169</v>
      </c>
      <c r="D53" s="169">
        <v>15336</v>
      </c>
      <c r="E53" s="169">
        <v>15229</v>
      </c>
      <c r="F53" s="169">
        <v>14903</v>
      </c>
      <c r="G53" s="169">
        <v>14562</v>
      </c>
      <c r="H53" s="169">
        <v>14230</v>
      </c>
      <c r="I53" s="169">
        <v>13898</v>
      </c>
      <c r="J53" s="169">
        <v>13570</v>
      </c>
      <c r="K53" s="169">
        <v>44876</v>
      </c>
      <c r="L53" s="170">
        <f t="shared" si="0"/>
        <v>146604</v>
      </c>
      <c r="M53" s="153"/>
      <c r="N53" s="153"/>
      <c r="O53" s="153"/>
      <c r="P53" s="153"/>
      <c r="Q53" s="153"/>
      <c r="R53" s="153"/>
      <c r="S53" s="147"/>
      <c r="T53" s="147"/>
      <c r="U53" s="147"/>
      <c r="V53" s="147"/>
      <c r="W53" s="147"/>
      <c r="DC53" s="152"/>
    </row>
    <row r="54" spans="1:23 107:107" ht="45">
      <c r="A54" s="167" t="s">
        <v>121</v>
      </c>
      <c r="B54" s="167" t="s">
        <v>171</v>
      </c>
      <c r="C54" s="168" t="s">
        <v>172</v>
      </c>
      <c r="D54" s="169">
        <v>3854</v>
      </c>
      <c r="E54" s="169">
        <v>3882</v>
      </c>
      <c r="F54" s="169">
        <v>3806</v>
      </c>
      <c r="G54" s="169">
        <v>3724</v>
      </c>
      <c r="H54" s="169">
        <v>3645</v>
      </c>
      <c r="I54" s="169">
        <v>3566</v>
      </c>
      <c r="J54" s="169">
        <v>3488</v>
      </c>
      <c r="K54" s="169">
        <v>15484</v>
      </c>
      <c r="L54" s="170">
        <f t="shared" si="0"/>
        <v>41449</v>
      </c>
      <c r="M54" s="153"/>
      <c r="N54" s="153"/>
      <c r="O54" s="153"/>
      <c r="P54" s="153"/>
      <c r="Q54" s="153"/>
      <c r="R54" s="153"/>
      <c r="S54" s="147"/>
      <c r="T54" s="147"/>
      <c r="U54" s="147"/>
      <c r="V54" s="147"/>
      <c r="W54" s="147"/>
      <c r="DC54" s="152"/>
    </row>
    <row r="55" spans="1:23 107:107" ht="45">
      <c r="A55" s="167" t="s">
        <v>121</v>
      </c>
      <c r="B55" s="167" t="s">
        <v>173</v>
      </c>
      <c r="C55" s="168" t="s">
        <v>155</v>
      </c>
      <c r="D55" s="169">
        <v>38377</v>
      </c>
      <c r="E55" s="169">
        <v>37984</v>
      </c>
      <c r="F55" s="169">
        <v>37235</v>
      </c>
      <c r="G55" s="169">
        <v>36528</v>
      </c>
      <c r="H55" s="169">
        <v>35751</v>
      </c>
      <c r="I55" s="169">
        <v>34976</v>
      </c>
      <c r="J55" s="169">
        <v>34213</v>
      </c>
      <c r="K55" s="169">
        <v>151472</v>
      </c>
      <c r="L55" s="170">
        <f t="shared" si="0"/>
        <v>406536</v>
      </c>
      <c r="M55" s="153"/>
      <c r="N55" s="153"/>
      <c r="O55" s="153"/>
      <c r="P55" s="153"/>
      <c r="Q55" s="153"/>
      <c r="R55" s="153"/>
      <c r="S55" s="147"/>
      <c r="T55" s="147"/>
      <c r="U55" s="147"/>
      <c r="V55" s="147"/>
      <c r="W55" s="147"/>
      <c r="DC55" s="152"/>
    </row>
    <row r="56" spans="1:23 107:107" ht="75">
      <c r="A56" s="167" t="s">
        <v>121</v>
      </c>
      <c r="B56" s="167" t="s">
        <v>929</v>
      </c>
      <c r="C56" s="168" t="s">
        <v>152</v>
      </c>
      <c r="D56" s="169">
        <v>9582</v>
      </c>
      <c r="E56" s="169">
        <v>9511</v>
      </c>
      <c r="F56" s="169">
        <v>9290</v>
      </c>
      <c r="G56" s="169">
        <v>9057</v>
      </c>
      <c r="H56" s="169">
        <v>8831</v>
      </c>
      <c r="I56" s="169">
        <v>8605</v>
      </c>
      <c r="J56" s="169">
        <v>8382</v>
      </c>
      <c r="K56" s="169">
        <v>34566</v>
      </c>
      <c r="L56" s="170">
        <f t="shared" si="0"/>
        <v>97824</v>
      </c>
      <c r="M56" s="153"/>
      <c r="N56" s="153"/>
      <c r="O56" s="153"/>
      <c r="P56" s="153"/>
      <c r="Q56" s="153"/>
      <c r="R56" s="153"/>
      <c r="S56" s="147"/>
      <c r="T56" s="147"/>
      <c r="U56" s="147"/>
      <c r="V56" s="147"/>
      <c r="W56" s="147"/>
      <c r="DC56" s="152"/>
    </row>
    <row r="57" spans="1:23 107:107" ht="75">
      <c r="A57" s="167" t="s">
        <v>121</v>
      </c>
      <c r="B57" s="167" t="s">
        <v>930</v>
      </c>
      <c r="C57" s="168" t="s">
        <v>152</v>
      </c>
      <c r="D57" s="169">
        <v>29533</v>
      </c>
      <c r="E57" s="169">
        <v>29582</v>
      </c>
      <c r="F57" s="169">
        <v>29138</v>
      </c>
      <c r="G57" s="169">
        <v>28521</v>
      </c>
      <c r="H57" s="169">
        <v>27941</v>
      </c>
      <c r="I57" s="169">
        <v>27362</v>
      </c>
      <c r="J57" s="169">
        <v>26815</v>
      </c>
      <c r="K57" s="169">
        <v>394784</v>
      </c>
      <c r="L57" s="170">
        <f t="shared" si="0"/>
        <v>593676</v>
      </c>
      <c r="M57" s="153"/>
      <c r="N57" s="153"/>
      <c r="O57" s="153"/>
      <c r="P57" s="153"/>
      <c r="Q57" s="153"/>
      <c r="R57" s="153"/>
      <c r="S57" s="147"/>
      <c r="T57" s="147"/>
      <c r="U57" s="147"/>
      <c r="V57" s="147"/>
      <c r="W57" s="147"/>
      <c r="DC57" s="152"/>
    </row>
    <row r="58" spans="1:23 107:107" ht="60">
      <c r="A58" s="167" t="s">
        <v>121</v>
      </c>
      <c r="B58" s="167" t="s">
        <v>931</v>
      </c>
      <c r="C58" s="168" t="s">
        <v>152</v>
      </c>
      <c r="D58" s="169">
        <v>3166</v>
      </c>
      <c r="E58" s="169">
        <v>3216</v>
      </c>
      <c r="F58" s="169">
        <v>3163</v>
      </c>
      <c r="G58" s="169">
        <v>3102</v>
      </c>
      <c r="H58" s="169">
        <v>3045</v>
      </c>
      <c r="I58" s="169">
        <v>2988</v>
      </c>
      <c r="J58" s="169">
        <v>2934</v>
      </c>
      <c r="K58" s="169">
        <v>44394</v>
      </c>
      <c r="L58" s="170">
        <f t="shared" si="0"/>
        <v>66008</v>
      </c>
      <c r="M58" s="153"/>
      <c r="N58" s="153"/>
      <c r="O58" s="153"/>
      <c r="P58" s="153"/>
      <c r="Q58" s="153"/>
      <c r="R58" s="153"/>
      <c r="S58" s="147"/>
      <c r="T58" s="147"/>
      <c r="U58" s="147"/>
      <c r="V58" s="147"/>
      <c r="W58" s="147"/>
      <c r="DC58" s="152"/>
    </row>
    <row r="59" spans="1:23 107:107" ht="75">
      <c r="A59" s="167" t="s">
        <v>121</v>
      </c>
      <c r="B59" s="167" t="s">
        <v>932</v>
      </c>
      <c r="C59" s="168" t="s">
        <v>174</v>
      </c>
      <c r="D59" s="169">
        <v>3</v>
      </c>
      <c r="E59" s="169"/>
      <c r="F59" s="169"/>
      <c r="G59" s="169"/>
      <c r="H59" s="169"/>
      <c r="I59" s="169"/>
      <c r="J59" s="169"/>
      <c r="K59" s="169"/>
      <c r="L59" s="170">
        <f t="shared" si="0"/>
        <v>3</v>
      </c>
      <c r="M59" s="153"/>
      <c r="N59" s="153"/>
      <c r="O59" s="153"/>
      <c r="P59" s="153"/>
      <c r="Q59" s="153"/>
      <c r="R59" s="153"/>
      <c r="S59" s="147"/>
      <c r="T59" s="147"/>
      <c r="U59" s="147"/>
      <c r="V59" s="147"/>
      <c r="W59" s="147"/>
      <c r="DC59" s="152"/>
    </row>
    <row r="60" spans="1:23 107:107" ht="75">
      <c r="A60" s="167" t="s">
        <v>121</v>
      </c>
      <c r="B60" s="167" t="s">
        <v>175</v>
      </c>
      <c r="C60" s="168" t="s">
        <v>933</v>
      </c>
      <c r="D60" s="169">
        <v>25571</v>
      </c>
      <c r="E60" s="169">
        <v>25035</v>
      </c>
      <c r="F60" s="169">
        <v>24500</v>
      </c>
      <c r="G60" s="169">
        <v>23954</v>
      </c>
      <c r="H60" s="169">
        <v>23383</v>
      </c>
      <c r="I60" s="169">
        <v>22815</v>
      </c>
      <c r="J60" s="169">
        <v>22270</v>
      </c>
      <c r="K60" s="169">
        <v>255099</v>
      </c>
      <c r="L60" s="170">
        <f t="shared" si="0"/>
        <v>422627</v>
      </c>
      <c r="M60" s="153"/>
      <c r="N60" s="153"/>
      <c r="O60" s="153"/>
      <c r="P60" s="153"/>
      <c r="Q60" s="153"/>
      <c r="R60" s="153"/>
      <c r="S60" s="147"/>
      <c r="T60" s="147"/>
      <c r="U60" s="147"/>
      <c r="V60" s="147"/>
      <c r="W60" s="147"/>
      <c r="DC60" s="152"/>
    </row>
    <row r="61" spans="1:23 107:107" ht="75">
      <c r="A61" s="167" t="s">
        <v>121</v>
      </c>
      <c r="B61" s="167" t="s">
        <v>934</v>
      </c>
      <c r="C61" s="168" t="s">
        <v>176</v>
      </c>
      <c r="D61" s="169">
        <v>11046</v>
      </c>
      <c r="E61" s="169">
        <v>10905</v>
      </c>
      <c r="F61" s="169">
        <v>10638</v>
      </c>
      <c r="G61" s="169">
        <v>10357</v>
      </c>
      <c r="H61" s="169">
        <v>10083</v>
      </c>
      <c r="I61" s="169">
        <v>9810</v>
      </c>
      <c r="J61" s="169">
        <v>9543</v>
      </c>
      <c r="K61" s="169">
        <v>44757</v>
      </c>
      <c r="L61" s="170">
        <f t="shared" si="0"/>
        <v>117139</v>
      </c>
      <c r="M61" s="153"/>
      <c r="N61" s="153"/>
      <c r="O61" s="153"/>
      <c r="P61" s="153"/>
      <c r="Q61" s="153"/>
      <c r="R61" s="153"/>
      <c r="S61" s="147"/>
      <c r="T61" s="147"/>
      <c r="U61" s="147"/>
      <c r="V61" s="147"/>
      <c r="W61" s="147"/>
      <c r="DC61" s="152"/>
    </row>
    <row r="62" spans="1:23 107:107" ht="60">
      <c r="A62" s="167" t="s">
        <v>121</v>
      </c>
      <c r="B62" s="167" t="s">
        <v>935</v>
      </c>
      <c r="C62" s="168" t="s">
        <v>177</v>
      </c>
      <c r="D62" s="169">
        <v>34113</v>
      </c>
      <c r="E62" s="169">
        <v>33589</v>
      </c>
      <c r="F62" s="169">
        <v>32810</v>
      </c>
      <c r="G62" s="169">
        <v>32084</v>
      </c>
      <c r="H62" s="169">
        <v>31331</v>
      </c>
      <c r="I62" s="169">
        <v>30578</v>
      </c>
      <c r="J62" s="169">
        <v>26243</v>
      </c>
      <c r="K62" s="169">
        <v>295917</v>
      </c>
      <c r="L62" s="170">
        <f t="shared" si="0"/>
        <v>516665</v>
      </c>
      <c r="M62" s="153"/>
      <c r="N62" s="153"/>
      <c r="O62" s="153"/>
      <c r="P62" s="153"/>
      <c r="Q62" s="153"/>
      <c r="R62" s="153"/>
      <c r="S62" s="147"/>
      <c r="T62" s="147"/>
      <c r="U62" s="147"/>
      <c r="V62" s="147"/>
      <c r="W62" s="147"/>
      <c r="DC62" s="152"/>
    </row>
    <row r="63" spans="1:23 107:107" ht="75">
      <c r="A63" s="167" t="s">
        <v>121</v>
      </c>
      <c r="B63" s="167" t="s">
        <v>936</v>
      </c>
      <c r="C63" s="168" t="s">
        <v>178</v>
      </c>
      <c r="D63" s="169">
        <v>67805</v>
      </c>
      <c r="E63" s="169">
        <v>67423</v>
      </c>
      <c r="F63" s="169">
        <v>66192</v>
      </c>
      <c r="G63" s="169">
        <v>64840</v>
      </c>
      <c r="H63" s="169">
        <v>63523</v>
      </c>
      <c r="I63" s="169">
        <v>62209</v>
      </c>
      <c r="J63" s="169">
        <v>60969</v>
      </c>
      <c r="K63" s="169">
        <v>913312</v>
      </c>
      <c r="L63" s="170">
        <f t="shared" si="0"/>
        <v>1366273</v>
      </c>
      <c r="M63" s="153"/>
      <c r="N63" s="153"/>
      <c r="O63" s="153"/>
      <c r="P63" s="153"/>
      <c r="Q63" s="153"/>
      <c r="R63" s="153"/>
      <c r="S63" s="147"/>
      <c r="T63" s="147"/>
      <c r="U63" s="147"/>
      <c r="V63" s="147"/>
      <c r="W63" s="147"/>
      <c r="DC63" s="152"/>
    </row>
    <row r="64" spans="1:23 107:107" ht="75">
      <c r="A64" s="167" t="s">
        <v>121</v>
      </c>
      <c r="B64" s="167" t="s">
        <v>937</v>
      </c>
      <c r="C64" s="168" t="s">
        <v>179</v>
      </c>
      <c r="D64" s="169">
        <v>38175</v>
      </c>
      <c r="E64" s="169">
        <v>37925</v>
      </c>
      <c r="F64" s="169">
        <v>37174</v>
      </c>
      <c r="G64" s="169">
        <v>36317</v>
      </c>
      <c r="H64" s="169">
        <v>35514</v>
      </c>
      <c r="I64" s="169">
        <v>34712</v>
      </c>
      <c r="J64" s="169">
        <v>33956</v>
      </c>
      <c r="K64" s="169">
        <v>504908</v>
      </c>
      <c r="L64" s="170">
        <f t="shared" si="0"/>
        <v>758681</v>
      </c>
      <c r="M64" s="153"/>
      <c r="N64" s="153"/>
      <c r="O64" s="153"/>
      <c r="P64" s="153"/>
      <c r="Q64" s="153"/>
      <c r="R64" s="153"/>
      <c r="S64" s="147"/>
      <c r="T64" s="147"/>
      <c r="U64" s="147"/>
      <c r="V64" s="147"/>
      <c r="W64" s="147"/>
      <c r="DC64" s="152"/>
    </row>
    <row r="65" spans="1:23 107:107" ht="75">
      <c r="A65" s="167" t="s">
        <v>121</v>
      </c>
      <c r="B65" s="167" t="s">
        <v>938</v>
      </c>
      <c r="C65" s="168" t="s">
        <v>179</v>
      </c>
      <c r="D65" s="169">
        <v>14316</v>
      </c>
      <c r="E65" s="169">
        <v>14192</v>
      </c>
      <c r="F65" s="169">
        <v>13895</v>
      </c>
      <c r="G65" s="169">
        <v>13556</v>
      </c>
      <c r="H65" s="169">
        <v>13238</v>
      </c>
      <c r="I65" s="169">
        <v>12922</v>
      </c>
      <c r="J65" s="169">
        <v>12623</v>
      </c>
      <c r="K65" s="169">
        <v>183820</v>
      </c>
      <c r="L65" s="170">
        <f t="shared" si="0"/>
        <v>278562</v>
      </c>
      <c r="M65" s="153"/>
      <c r="N65" s="153"/>
      <c r="O65" s="153"/>
      <c r="P65" s="153"/>
      <c r="Q65" s="153"/>
      <c r="R65" s="153"/>
      <c r="S65" s="147"/>
      <c r="T65" s="147"/>
      <c r="U65" s="147"/>
      <c r="V65" s="147"/>
      <c r="W65" s="147"/>
      <c r="DC65" s="152"/>
    </row>
    <row r="66" spans="1:23 107:107" ht="75">
      <c r="A66" s="167" t="s">
        <v>121</v>
      </c>
      <c r="B66" s="167" t="s">
        <v>939</v>
      </c>
      <c r="C66" s="168" t="s">
        <v>180</v>
      </c>
      <c r="D66" s="169">
        <v>3838</v>
      </c>
      <c r="E66" s="169">
        <v>3819</v>
      </c>
      <c r="F66" s="169">
        <v>3748</v>
      </c>
      <c r="G66" s="169">
        <v>3666</v>
      </c>
      <c r="H66" s="169">
        <v>3589</v>
      </c>
      <c r="I66" s="169">
        <v>3513</v>
      </c>
      <c r="J66" s="169">
        <v>3441</v>
      </c>
      <c r="K66" s="169">
        <v>52177</v>
      </c>
      <c r="L66" s="170">
        <f t="shared" si="0"/>
        <v>77791</v>
      </c>
      <c r="M66" s="153"/>
      <c r="N66" s="153"/>
      <c r="O66" s="153"/>
      <c r="P66" s="153"/>
      <c r="Q66" s="153"/>
      <c r="R66" s="153"/>
      <c r="S66" s="147"/>
      <c r="T66" s="147"/>
      <c r="U66" s="147"/>
      <c r="V66" s="147"/>
      <c r="W66" s="147"/>
      <c r="DC66" s="152"/>
    </row>
    <row r="67" spans="1:23 107:107" ht="60">
      <c r="A67" s="167" t="s">
        <v>121</v>
      </c>
      <c r="B67" s="167" t="s">
        <v>940</v>
      </c>
      <c r="C67" s="168" t="s">
        <v>181</v>
      </c>
      <c r="D67" s="169">
        <v>32170</v>
      </c>
      <c r="E67" s="169">
        <v>23576</v>
      </c>
      <c r="F67" s="169"/>
      <c r="G67" s="169"/>
      <c r="H67" s="169"/>
      <c r="I67" s="169"/>
      <c r="J67" s="169"/>
      <c r="K67" s="169"/>
      <c r="L67" s="170">
        <f t="shared" si="0"/>
        <v>55746</v>
      </c>
      <c r="M67" s="153"/>
      <c r="N67" s="153"/>
      <c r="O67" s="153"/>
      <c r="P67" s="153"/>
      <c r="Q67" s="153"/>
      <c r="R67" s="153"/>
      <c r="S67" s="147"/>
      <c r="T67" s="147"/>
      <c r="U67" s="147"/>
      <c r="V67" s="147"/>
      <c r="W67" s="147"/>
      <c r="DC67" s="152"/>
    </row>
    <row r="68" spans="1:23 107:107" ht="60">
      <c r="A68" s="167" t="s">
        <v>121</v>
      </c>
      <c r="B68" s="167" t="s">
        <v>182</v>
      </c>
      <c r="C68" s="168" t="s">
        <v>183</v>
      </c>
      <c r="D68" s="169">
        <v>28092</v>
      </c>
      <c r="E68" s="169">
        <v>27384</v>
      </c>
      <c r="F68" s="169">
        <v>26706</v>
      </c>
      <c r="G68" s="169">
        <v>25957</v>
      </c>
      <c r="H68" s="169">
        <v>25238</v>
      </c>
      <c r="I68" s="169">
        <v>24519</v>
      </c>
      <c r="J68" s="169">
        <v>23823</v>
      </c>
      <c r="K68" s="169">
        <v>198345</v>
      </c>
      <c r="L68" s="170">
        <f t="shared" si="0"/>
        <v>380064</v>
      </c>
      <c r="M68" s="153"/>
      <c r="N68" s="153"/>
      <c r="O68" s="153"/>
      <c r="P68" s="153"/>
      <c r="Q68" s="153"/>
      <c r="R68" s="153"/>
      <c r="S68" s="147"/>
      <c r="T68" s="147"/>
      <c r="U68" s="147"/>
      <c r="V68" s="147"/>
      <c r="W68" s="147"/>
      <c r="DC68" s="152"/>
    </row>
    <row r="69" spans="1:23 107:107" ht="90">
      <c r="A69" s="167" t="s">
        <v>121</v>
      </c>
      <c r="B69" s="167" t="s">
        <v>941</v>
      </c>
      <c r="C69" s="168" t="s">
        <v>184</v>
      </c>
      <c r="D69" s="169">
        <v>20738</v>
      </c>
      <c r="E69" s="169">
        <v>20091</v>
      </c>
      <c r="F69" s="169">
        <v>19696</v>
      </c>
      <c r="G69" s="169">
        <v>19244</v>
      </c>
      <c r="H69" s="169">
        <v>18822</v>
      </c>
      <c r="I69" s="169">
        <v>18400</v>
      </c>
      <c r="J69" s="169">
        <v>18002</v>
      </c>
      <c r="K69" s="169">
        <v>271514</v>
      </c>
      <c r="L69" s="170">
        <f t="shared" si="0"/>
        <v>406507</v>
      </c>
      <c r="M69" s="153"/>
      <c r="N69" s="153"/>
      <c r="O69" s="153"/>
      <c r="P69" s="153"/>
      <c r="Q69" s="153"/>
      <c r="R69" s="153"/>
      <c r="S69" s="147"/>
      <c r="T69" s="147"/>
      <c r="U69" s="147"/>
      <c r="V69" s="147"/>
      <c r="W69" s="147"/>
      <c r="DC69" s="152"/>
    </row>
    <row r="70" spans="1:23 107:107" ht="75">
      <c r="A70" s="167" t="s">
        <v>121</v>
      </c>
      <c r="B70" s="167" t="s">
        <v>942</v>
      </c>
      <c r="C70" s="168" t="s">
        <v>184</v>
      </c>
      <c r="D70" s="169">
        <v>4166</v>
      </c>
      <c r="E70" s="169">
        <v>4036</v>
      </c>
      <c r="F70" s="169">
        <v>3957</v>
      </c>
      <c r="G70" s="169">
        <v>3867</v>
      </c>
      <c r="H70" s="169">
        <v>3782</v>
      </c>
      <c r="I70" s="169">
        <v>3698</v>
      </c>
      <c r="J70" s="169">
        <v>3618</v>
      </c>
      <c r="K70" s="169">
        <v>54936</v>
      </c>
      <c r="L70" s="170">
        <f t="shared" si="0"/>
        <v>82060</v>
      </c>
      <c r="M70" s="153"/>
      <c r="N70" s="153"/>
      <c r="O70" s="153"/>
      <c r="P70" s="153"/>
      <c r="Q70" s="153"/>
      <c r="R70" s="153"/>
      <c r="S70" s="147"/>
      <c r="T70" s="147"/>
      <c r="U70" s="147"/>
      <c r="V70" s="147"/>
      <c r="W70" s="147"/>
      <c r="DC70" s="152"/>
    </row>
    <row r="71" spans="1:23 107:107" ht="75">
      <c r="A71" s="167" t="s">
        <v>121</v>
      </c>
      <c r="B71" s="167" t="s">
        <v>943</v>
      </c>
      <c r="C71" s="168" t="s">
        <v>184</v>
      </c>
      <c r="D71" s="169">
        <v>5705</v>
      </c>
      <c r="E71" s="169">
        <v>5527</v>
      </c>
      <c r="F71" s="169">
        <v>5376</v>
      </c>
      <c r="G71" s="169">
        <v>5212</v>
      </c>
      <c r="H71" s="169">
        <v>5055</v>
      </c>
      <c r="I71" s="169">
        <v>4898</v>
      </c>
      <c r="J71" s="169">
        <v>4746</v>
      </c>
      <c r="K71" s="169">
        <v>39510</v>
      </c>
      <c r="L71" s="170">
        <f t="shared" si="0"/>
        <v>76029</v>
      </c>
      <c r="M71" s="153"/>
      <c r="N71" s="153"/>
      <c r="O71" s="153"/>
      <c r="P71" s="153"/>
      <c r="Q71" s="153"/>
      <c r="R71" s="153"/>
      <c r="S71" s="147"/>
      <c r="T71" s="147"/>
      <c r="U71" s="147"/>
      <c r="V71" s="147"/>
      <c r="W71" s="147"/>
      <c r="DC71" s="152"/>
    </row>
    <row r="72" spans="1:23 107:107" ht="75">
      <c r="A72" s="167" t="s">
        <v>121</v>
      </c>
      <c r="B72" s="167" t="s">
        <v>185</v>
      </c>
      <c r="C72" s="168" t="s">
        <v>186</v>
      </c>
      <c r="D72" s="169">
        <v>22873</v>
      </c>
      <c r="E72" s="169">
        <v>22233</v>
      </c>
      <c r="F72" s="169">
        <v>21774</v>
      </c>
      <c r="G72" s="169">
        <v>21323</v>
      </c>
      <c r="H72" s="169">
        <v>20839</v>
      </c>
      <c r="I72" s="169">
        <v>20355</v>
      </c>
      <c r="J72" s="169">
        <v>19894</v>
      </c>
      <c r="K72" s="169">
        <v>243087</v>
      </c>
      <c r="L72" s="170">
        <f t="shared" si="0"/>
        <v>392378</v>
      </c>
      <c r="M72" s="153"/>
      <c r="N72" s="153"/>
      <c r="O72" s="153"/>
      <c r="P72" s="153"/>
      <c r="Q72" s="153"/>
      <c r="R72" s="153"/>
      <c r="S72" s="147"/>
      <c r="T72" s="147"/>
      <c r="U72" s="147"/>
      <c r="V72" s="147"/>
      <c r="W72" s="147"/>
      <c r="DC72" s="152"/>
    </row>
    <row r="73" spans="1:23 107:107" ht="90">
      <c r="A73" s="167" t="s">
        <v>121</v>
      </c>
      <c r="B73" s="167" t="s">
        <v>187</v>
      </c>
      <c r="C73" s="168" t="s">
        <v>188</v>
      </c>
      <c r="D73" s="169">
        <v>38254</v>
      </c>
      <c r="E73" s="169">
        <v>37273</v>
      </c>
      <c r="F73" s="169">
        <v>36485</v>
      </c>
      <c r="G73" s="169">
        <v>35704</v>
      </c>
      <c r="H73" s="169">
        <v>34870</v>
      </c>
      <c r="I73" s="169">
        <v>34038</v>
      </c>
      <c r="J73" s="169">
        <v>33245</v>
      </c>
      <c r="K73" s="169">
        <v>416496</v>
      </c>
      <c r="L73" s="170">
        <f t="shared" si="0"/>
        <v>666365</v>
      </c>
      <c r="M73" s="153"/>
      <c r="N73" s="153"/>
      <c r="O73" s="153"/>
      <c r="P73" s="153"/>
      <c r="Q73" s="153"/>
      <c r="R73" s="153"/>
      <c r="S73" s="147"/>
      <c r="T73" s="147"/>
      <c r="U73" s="147"/>
      <c r="V73" s="147"/>
      <c r="W73" s="147"/>
      <c r="DC73" s="152"/>
    </row>
    <row r="74" spans="1:23 107:107" ht="75">
      <c r="A74" s="167" t="s">
        <v>121</v>
      </c>
      <c r="B74" s="167" t="s">
        <v>944</v>
      </c>
      <c r="C74" s="168" t="s">
        <v>189</v>
      </c>
      <c r="D74" s="169">
        <v>4480</v>
      </c>
      <c r="E74" s="169">
        <v>4431</v>
      </c>
      <c r="F74" s="169">
        <v>4331</v>
      </c>
      <c r="G74" s="169">
        <v>4219</v>
      </c>
      <c r="H74" s="169">
        <v>4114</v>
      </c>
      <c r="I74" s="169">
        <v>4008</v>
      </c>
      <c r="J74" s="169">
        <v>3908</v>
      </c>
      <c r="K74" s="169">
        <v>46425</v>
      </c>
      <c r="L74" s="170">
        <f t="shared" si="0"/>
        <v>75916</v>
      </c>
      <c r="M74" s="153"/>
      <c r="N74" s="153"/>
      <c r="O74" s="153"/>
      <c r="P74" s="153"/>
      <c r="Q74" s="153"/>
      <c r="R74" s="153"/>
      <c r="S74" s="147"/>
      <c r="T74" s="147"/>
      <c r="U74" s="147"/>
      <c r="V74" s="147"/>
      <c r="W74" s="147"/>
      <c r="DC74" s="152"/>
    </row>
    <row r="75" spans="1:23 107:107" ht="75">
      <c r="A75" s="167" t="s">
        <v>121</v>
      </c>
      <c r="B75" s="167" t="s">
        <v>945</v>
      </c>
      <c r="C75" s="168" t="s">
        <v>190</v>
      </c>
      <c r="D75" s="169">
        <v>5777</v>
      </c>
      <c r="E75" s="169">
        <v>5706</v>
      </c>
      <c r="F75" s="169">
        <v>5559</v>
      </c>
      <c r="G75" s="169">
        <v>5405</v>
      </c>
      <c r="H75" s="169">
        <v>5255</v>
      </c>
      <c r="I75" s="169">
        <v>5104</v>
      </c>
      <c r="J75" s="169">
        <v>4958</v>
      </c>
      <c r="K75" s="169">
        <v>26547</v>
      </c>
      <c r="L75" s="170">
        <f t="shared" si="1" ref="L75:L93">SUM(D75:K75)</f>
        <v>64311</v>
      </c>
      <c r="M75" s="153"/>
      <c r="N75" s="153"/>
      <c r="O75" s="153"/>
      <c r="P75" s="153"/>
      <c r="Q75" s="153"/>
      <c r="R75" s="153"/>
      <c r="S75" s="147"/>
      <c r="T75" s="147"/>
      <c r="U75" s="147"/>
      <c r="V75" s="147"/>
      <c r="W75" s="147"/>
      <c r="DC75" s="152"/>
    </row>
    <row r="76" spans="1:23 107:107" ht="45">
      <c r="A76" s="167" t="s">
        <v>121</v>
      </c>
      <c r="B76" s="167" t="s">
        <v>194</v>
      </c>
      <c r="C76" s="168" t="s">
        <v>195</v>
      </c>
      <c r="D76" s="169">
        <v>65870</v>
      </c>
      <c r="E76" s="169">
        <v>64474</v>
      </c>
      <c r="F76" s="169">
        <v>63160</v>
      </c>
      <c r="G76" s="169">
        <v>61686</v>
      </c>
      <c r="H76" s="169">
        <v>60294</v>
      </c>
      <c r="I76" s="169">
        <v>58904</v>
      </c>
      <c r="J76" s="169">
        <v>57581</v>
      </c>
      <c r="K76" s="169">
        <v>748065</v>
      </c>
      <c r="L76" s="170">
        <f t="shared" si="1"/>
        <v>1180034</v>
      </c>
      <c r="M76" s="153"/>
      <c r="N76" s="153"/>
      <c r="O76" s="153"/>
      <c r="P76" s="153"/>
      <c r="Q76" s="153"/>
      <c r="R76" s="153"/>
      <c r="S76" s="147"/>
      <c r="T76" s="147"/>
      <c r="U76" s="147"/>
      <c r="V76" s="147"/>
      <c r="W76" s="147"/>
      <c r="DC76" s="152"/>
    </row>
    <row r="77" spans="1:23 107:107" ht="90">
      <c r="A77" s="167" t="s">
        <v>121</v>
      </c>
      <c r="B77" s="167" t="s">
        <v>196</v>
      </c>
      <c r="C77" s="168" t="s">
        <v>197</v>
      </c>
      <c r="D77" s="169">
        <v>11503</v>
      </c>
      <c r="E77" s="169">
        <v>16.81</v>
      </c>
      <c r="F77" s="169"/>
      <c r="G77" s="169"/>
      <c r="H77" s="169"/>
      <c r="I77" s="169"/>
      <c r="J77" s="169"/>
      <c r="K77" s="169"/>
      <c r="L77" s="170">
        <f t="shared" si="1"/>
        <v>11519.81</v>
      </c>
      <c r="M77" s="153"/>
      <c r="N77" s="153"/>
      <c r="O77" s="153"/>
      <c r="P77" s="153"/>
      <c r="Q77" s="153"/>
      <c r="R77" s="153"/>
      <c r="S77" s="147"/>
      <c r="T77" s="147"/>
      <c r="U77" s="147"/>
      <c r="V77" s="147"/>
      <c r="W77" s="147"/>
      <c r="DC77" s="152"/>
    </row>
    <row r="78" spans="1:23 107:107" ht="90">
      <c r="A78" s="167" t="s">
        <v>121</v>
      </c>
      <c r="B78" s="167" t="s">
        <v>946</v>
      </c>
      <c r="C78" s="168" t="s">
        <v>197</v>
      </c>
      <c r="D78" s="169">
        <v>20848</v>
      </c>
      <c r="E78" s="169">
        <v>20080</v>
      </c>
      <c r="F78" s="169">
        <v>19316</v>
      </c>
      <c r="G78" s="169">
        <v>4664</v>
      </c>
      <c r="H78" s="169"/>
      <c r="I78" s="169"/>
      <c r="J78" s="169"/>
      <c r="K78" s="169"/>
      <c r="L78" s="170">
        <f t="shared" si="1"/>
        <v>64908</v>
      </c>
      <c r="M78" s="153"/>
      <c r="N78" s="153"/>
      <c r="O78" s="153"/>
      <c r="P78" s="153"/>
      <c r="Q78" s="153"/>
      <c r="R78" s="153"/>
      <c r="S78" s="147"/>
      <c r="T78" s="147"/>
      <c r="U78" s="147"/>
      <c r="V78" s="147"/>
      <c r="W78" s="147"/>
      <c r="DC78" s="152"/>
    </row>
    <row r="79" spans="1:23 107:107" ht="105">
      <c r="A79" s="167" t="s">
        <v>121</v>
      </c>
      <c r="B79" s="167" t="s">
        <v>198</v>
      </c>
      <c r="C79" s="168" t="s">
        <v>199</v>
      </c>
      <c r="D79" s="169">
        <v>33032</v>
      </c>
      <c r="E79" s="169">
        <v>31864</v>
      </c>
      <c r="F79" s="169">
        <v>30892</v>
      </c>
      <c r="G79" s="169">
        <v>14461</v>
      </c>
      <c r="H79" s="169"/>
      <c r="I79" s="169"/>
      <c r="J79" s="169"/>
      <c r="K79" s="169"/>
      <c r="L79" s="170">
        <f t="shared" si="1"/>
        <v>110249</v>
      </c>
      <c r="M79" s="153"/>
      <c r="N79" s="153"/>
      <c r="O79" s="153"/>
      <c r="P79" s="153"/>
      <c r="Q79" s="153"/>
      <c r="R79" s="153"/>
      <c r="S79" s="147"/>
      <c r="T79" s="147"/>
      <c r="U79" s="147"/>
      <c r="V79" s="147"/>
      <c r="W79" s="147"/>
      <c r="DC79" s="152"/>
    </row>
    <row r="80" spans="1:23 107:107" ht="75">
      <c r="A80" s="167" t="s">
        <v>121</v>
      </c>
      <c r="B80" s="167" t="s">
        <v>200</v>
      </c>
      <c r="C80" s="168" t="s">
        <v>201</v>
      </c>
      <c r="D80" s="169">
        <v>5862</v>
      </c>
      <c r="E80" s="169">
        <v>11059</v>
      </c>
      <c r="F80" s="169">
        <v>10646</v>
      </c>
      <c r="G80" s="169">
        <v>6614</v>
      </c>
      <c r="H80" s="169"/>
      <c r="I80" s="169"/>
      <c r="J80" s="169"/>
      <c r="K80" s="169"/>
      <c r="L80" s="170">
        <f t="shared" si="1"/>
        <v>34181</v>
      </c>
      <c r="M80" s="153"/>
      <c r="N80" s="153"/>
      <c r="O80" s="153"/>
      <c r="P80" s="153"/>
      <c r="Q80" s="153"/>
      <c r="R80" s="153"/>
      <c r="S80" s="147"/>
      <c r="T80" s="147"/>
      <c r="U80" s="147"/>
      <c r="V80" s="147"/>
      <c r="W80" s="147"/>
      <c r="DC80" s="152"/>
    </row>
    <row r="81" spans="1:23 107:107" ht="45">
      <c r="A81" s="167" t="s">
        <v>121</v>
      </c>
      <c r="B81" s="167" t="s">
        <v>194</v>
      </c>
      <c r="C81" s="168" t="s">
        <v>947</v>
      </c>
      <c r="D81" s="169">
        <v>13625</v>
      </c>
      <c r="E81" s="169">
        <v>22245</v>
      </c>
      <c r="F81" s="169">
        <v>21860</v>
      </c>
      <c r="G81" s="169">
        <v>21366</v>
      </c>
      <c r="H81" s="169">
        <v>20897</v>
      </c>
      <c r="I81" s="169">
        <v>20429</v>
      </c>
      <c r="J81" s="169">
        <v>19985</v>
      </c>
      <c r="K81" s="169">
        <v>273273</v>
      </c>
      <c r="L81" s="170">
        <f t="shared" si="1"/>
        <v>413680</v>
      </c>
      <c r="M81" s="153"/>
      <c r="N81" s="153"/>
      <c r="O81" s="153"/>
      <c r="P81" s="153"/>
      <c r="Q81" s="153"/>
      <c r="R81" s="153"/>
      <c r="S81" s="147"/>
      <c r="T81" s="147"/>
      <c r="U81" s="147"/>
      <c r="V81" s="147"/>
      <c r="W81" s="147"/>
      <c r="DC81" s="152"/>
    </row>
    <row r="82" spans="1:23 107:107" ht="90">
      <c r="A82" s="167" t="s">
        <v>121</v>
      </c>
      <c r="B82" s="167" t="s">
        <v>196</v>
      </c>
      <c r="C82" s="168" t="s">
        <v>947</v>
      </c>
      <c r="D82" s="169">
        <v>7762</v>
      </c>
      <c r="E82" s="169">
        <v>7702</v>
      </c>
      <c r="F82" s="169">
        <v>7584</v>
      </c>
      <c r="G82" s="169">
        <v>7412</v>
      </c>
      <c r="H82" s="169">
        <v>7249</v>
      </c>
      <c r="I82" s="169">
        <v>7087</v>
      </c>
      <c r="J82" s="169">
        <v>6932</v>
      </c>
      <c r="K82" s="169">
        <v>94860</v>
      </c>
      <c r="L82" s="170">
        <f t="shared" si="1"/>
        <v>146588</v>
      </c>
      <c r="M82" s="153"/>
      <c r="N82" s="153"/>
      <c r="O82" s="153"/>
      <c r="P82" s="153"/>
      <c r="Q82" s="153"/>
      <c r="R82" s="153"/>
      <c r="S82" s="147"/>
      <c r="T82" s="147"/>
      <c r="U82" s="147"/>
      <c r="V82" s="147"/>
      <c r="W82" s="147"/>
      <c r="DC82" s="152"/>
    </row>
    <row r="83" spans="1:23 107:107" ht="90">
      <c r="A83" s="167" t="s">
        <v>121</v>
      </c>
      <c r="B83" s="167" t="s">
        <v>948</v>
      </c>
      <c r="C83" s="168" t="s">
        <v>949</v>
      </c>
      <c r="D83" s="169">
        <v>16654</v>
      </c>
      <c r="E83" s="169">
        <v>16584</v>
      </c>
      <c r="F83" s="169">
        <v>16331</v>
      </c>
      <c r="G83" s="169">
        <v>15967</v>
      </c>
      <c r="H83" s="169">
        <v>15624</v>
      </c>
      <c r="I83" s="169">
        <v>15281</v>
      </c>
      <c r="J83" s="169">
        <v>14957</v>
      </c>
      <c r="K83" s="169">
        <v>205869</v>
      </c>
      <c r="L83" s="170">
        <f t="shared" si="1"/>
        <v>317267</v>
      </c>
      <c r="M83" s="153"/>
      <c r="N83" s="153"/>
      <c r="O83" s="153"/>
      <c r="P83" s="153"/>
      <c r="Q83" s="153"/>
      <c r="R83" s="153"/>
      <c r="S83" s="147"/>
      <c r="T83" s="147"/>
      <c r="U83" s="147"/>
      <c r="V83" s="147"/>
      <c r="W83" s="147"/>
      <c r="DC83" s="152"/>
    </row>
    <row r="84" spans="1:23 107:107" ht="75">
      <c r="A84" s="167" t="s">
        <v>121</v>
      </c>
      <c r="B84" s="167" t="s">
        <v>950</v>
      </c>
      <c r="C84" s="168" t="s">
        <v>951</v>
      </c>
      <c r="D84" s="169">
        <v>9015</v>
      </c>
      <c r="E84" s="169">
        <v>27484</v>
      </c>
      <c r="F84" s="169">
        <v>26707</v>
      </c>
      <c r="G84" s="169">
        <v>25922</v>
      </c>
      <c r="H84" s="169">
        <v>6862</v>
      </c>
      <c r="I84" s="169"/>
      <c r="J84" s="169"/>
      <c r="K84" s="169"/>
      <c r="L84" s="170">
        <f t="shared" si="1"/>
        <v>95990</v>
      </c>
      <c r="M84" s="153"/>
      <c r="N84" s="153"/>
      <c r="O84" s="153"/>
      <c r="P84" s="153"/>
      <c r="Q84" s="153"/>
      <c r="R84" s="153"/>
      <c r="S84" s="147"/>
      <c r="T84" s="147"/>
      <c r="U84" s="147"/>
      <c r="V84" s="147"/>
      <c r="W84" s="147"/>
      <c r="DC84" s="152"/>
    </row>
    <row r="85" spans="1:23 107:107" ht="60">
      <c r="A85" s="167" t="s">
        <v>121</v>
      </c>
      <c r="B85" s="167" t="s">
        <v>952</v>
      </c>
      <c r="C85" s="168" t="s">
        <v>951</v>
      </c>
      <c r="D85" s="169">
        <v>6277</v>
      </c>
      <c r="E85" s="169">
        <v>13001</v>
      </c>
      <c r="F85" s="169">
        <v>12723</v>
      </c>
      <c r="G85" s="169">
        <v>12404</v>
      </c>
      <c r="H85" s="169">
        <v>12096</v>
      </c>
      <c r="I85" s="169">
        <v>11789</v>
      </c>
      <c r="J85" s="169">
        <v>11489</v>
      </c>
      <c r="K85" s="169">
        <v>76255</v>
      </c>
      <c r="L85" s="170">
        <f t="shared" si="1"/>
        <v>156034</v>
      </c>
      <c r="M85" s="153"/>
      <c r="N85" s="153"/>
      <c r="O85" s="153"/>
      <c r="P85" s="153"/>
      <c r="Q85" s="153"/>
      <c r="R85" s="153"/>
      <c r="S85" s="147"/>
      <c r="T85" s="147"/>
      <c r="U85" s="147"/>
      <c r="V85" s="147"/>
      <c r="W85" s="147"/>
      <c r="DC85" s="152"/>
    </row>
    <row r="86" spans="1:23 107:107" ht="60">
      <c r="A86" s="167" t="s">
        <v>121</v>
      </c>
      <c r="B86" s="167" t="s">
        <v>953</v>
      </c>
      <c r="C86" s="168" t="s">
        <v>954</v>
      </c>
      <c r="D86" s="169">
        <v>31549</v>
      </c>
      <c r="E86" s="169">
        <v>75368</v>
      </c>
      <c r="F86" s="169">
        <v>73437</v>
      </c>
      <c r="G86" s="169">
        <v>71469</v>
      </c>
      <c r="H86" s="169">
        <v>69497</v>
      </c>
      <c r="I86" s="169">
        <v>67528</v>
      </c>
      <c r="J86" s="169">
        <v>65584</v>
      </c>
      <c r="K86" s="169">
        <v>215864</v>
      </c>
      <c r="L86" s="170">
        <f t="shared" si="1"/>
        <v>670296</v>
      </c>
      <c r="M86" s="153"/>
      <c r="N86" s="153"/>
      <c r="O86" s="153"/>
      <c r="P86" s="153"/>
      <c r="Q86" s="153"/>
      <c r="R86" s="153"/>
      <c r="S86" s="147"/>
      <c r="T86" s="147"/>
      <c r="U86" s="147"/>
      <c r="V86" s="147"/>
      <c r="W86" s="147"/>
      <c r="DC86" s="152"/>
    </row>
    <row r="87" spans="1:23 107:107" ht="75">
      <c r="A87" s="167" t="s">
        <v>121</v>
      </c>
      <c r="B87" s="167" t="s">
        <v>200</v>
      </c>
      <c r="C87" s="168" t="s">
        <v>954</v>
      </c>
      <c r="D87" s="169">
        <v>6492</v>
      </c>
      <c r="E87" s="169">
        <v>13614</v>
      </c>
      <c r="F87" s="169">
        <v>13325</v>
      </c>
      <c r="G87" s="169">
        <v>12990</v>
      </c>
      <c r="H87" s="169">
        <v>12666</v>
      </c>
      <c r="I87" s="169">
        <v>12343</v>
      </c>
      <c r="J87" s="169">
        <v>12027</v>
      </c>
      <c r="K87" s="169">
        <v>78930</v>
      </c>
      <c r="L87" s="170">
        <f t="shared" si="1"/>
        <v>162387</v>
      </c>
      <c r="M87" s="153"/>
      <c r="N87" s="153"/>
      <c r="O87" s="153"/>
      <c r="P87" s="153"/>
      <c r="Q87" s="153"/>
      <c r="R87" s="153"/>
      <c r="S87" s="147"/>
      <c r="T87" s="147"/>
      <c r="U87" s="147"/>
      <c r="V87" s="147"/>
      <c r="W87" s="147"/>
      <c r="DC87" s="152"/>
    </row>
    <row r="88" spans="1:23 107:107" ht="75">
      <c r="A88" s="167" t="s">
        <v>121</v>
      </c>
      <c r="B88" s="167" t="s">
        <v>955</v>
      </c>
      <c r="C88" s="168" t="s">
        <v>956</v>
      </c>
      <c r="D88" s="169">
        <v>6340</v>
      </c>
      <c r="E88" s="169">
        <v>16681</v>
      </c>
      <c r="F88" s="169">
        <v>28258</v>
      </c>
      <c r="G88" s="169">
        <v>27581</v>
      </c>
      <c r="H88" s="169">
        <v>26905</v>
      </c>
      <c r="I88" s="169">
        <v>26229</v>
      </c>
      <c r="J88" s="169">
        <v>25553</v>
      </c>
      <c r="K88" s="169">
        <v>278773</v>
      </c>
      <c r="L88" s="170">
        <f t="shared" si="1"/>
        <v>436320</v>
      </c>
      <c r="M88" s="153"/>
      <c r="N88" s="153"/>
      <c r="O88" s="153"/>
      <c r="P88" s="153"/>
      <c r="Q88" s="153"/>
      <c r="R88" s="153"/>
      <c r="S88" s="147"/>
      <c r="T88" s="147"/>
      <c r="U88" s="147"/>
      <c r="V88" s="147"/>
      <c r="W88" s="147"/>
      <c r="DC88" s="152"/>
    </row>
    <row r="89" spans="1:23 107:107" ht="60">
      <c r="A89" s="167" t="s">
        <v>121</v>
      </c>
      <c r="B89" s="167" t="s">
        <v>957</v>
      </c>
      <c r="C89" s="168" t="s">
        <v>958</v>
      </c>
      <c r="D89" s="169">
        <v>8244</v>
      </c>
      <c r="E89" s="169">
        <v>17716</v>
      </c>
      <c r="F89" s="169">
        <v>17361</v>
      </c>
      <c r="G89" s="169">
        <v>16934</v>
      </c>
      <c r="H89" s="169">
        <v>16524</v>
      </c>
      <c r="I89" s="169">
        <v>16114</v>
      </c>
      <c r="J89" s="169">
        <v>15716</v>
      </c>
      <c r="K89" s="169">
        <v>130559</v>
      </c>
      <c r="L89" s="170">
        <f t="shared" si="1"/>
        <v>239168</v>
      </c>
      <c r="M89" s="153"/>
      <c r="N89" s="153"/>
      <c r="O89" s="153"/>
      <c r="P89" s="153"/>
      <c r="Q89" s="153"/>
      <c r="R89" s="153"/>
      <c r="S89" s="147"/>
      <c r="T89" s="147"/>
      <c r="U89" s="147"/>
      <c r="V89" s="147"/>
      <c r="W89" s="147"/>
      <c r="DC89" s="152"/>
    </row>
    <row r="90" spans="1:23 107:107" ht="75">
      <c r="A90" s="167" t="s">
        <v>121</v>
      </c>
      <c r="B90" s="167" t="s">
        <v>959</v>
      </c>
      <c r="C90" s="168" t="s">
        <v>958</v>
      </c>
      <c r="D90" s="169">
        <v>2906</v>
      </c>
      <c r="E90" s="169">
        <v>8552</v>
      </c>
      <c r="F90" s="169">
        <v>8310</v>
      </c>
      <c r="G90" s="169">
        <v>8061</v>
      </c>
      <c r="H90" s="169">
        <v>7816</v>
      </c>
      <c r="I90" s="169">
        <v>7571</v>
      </c>
      <c r="J90" s="169">
        <v>6575</v>
      </c>
      <c r="K90" s="169">
        <v>83406</v>
      </c>
      <c r="L90" s="170">
        <f t="shared" si="1"/>
        <v>133197</v>
      </c>
      <c r="M90" s="153"/>
      <c r="N90" s="153"/>
      <c r="O90" s="153"/>
      <c r="P90" s="153"/>
      <c r="Q90" s="153"/>
      <c r="R90" s="153"/>
      <c r="S90" s="147"/>
      <c r="T90" s="147"/>
      <c r="U90" s="147"/>
      <c r="V90" s="147"/>
      <c r="W90" s="147"/>
      <c r="DC90" s="152"/>
    </row>
    <row r="91" spans="1:23 107:107" ht="75">
      <c r="A91" s="167" t="s">
        <v>121</v>
      </c>
      <c r="B91" s="167" t="s">
        <v>960</v>
      </c>
      <c r="C91" s="168" t="s">
        <v>958</v>
      </c>
      <c r="D91" s="169">
        <v>3387</v>
      </c>
      <c r="E91" s="169">
        <v>9848</v>
      </c>
      <c r="F91" s="169">
        <v>9578</v>
      </c>
      <c r="G91" s="169">
        <v>9299</v>
      </c>
      <c r="H91" s="169">
        <v>9025</v>
      </c>
      <c r="I91" s="169">
        <v>8752</v>
      </c>
      <c r="J91" s="169">
        <v>8480</v>
      </c>
      <c r="K91" s="169">
        <v>83030</v>
      </c>
      <c r="L91" s="170">
        <f t="shared" si="1"/>
        <v>141399</v>
      </c>
      <c r="M91" s="153"/>
      <c r="N91" s="153"/>
      <c r="O91" s="153"/>
      <c r="P91" s="153"/>
      <c r="Q91" s="153"/>
      <c r="R91" s="153"/>
      <c r="S91" s="147"/>
      <c r="T91" s="147"/>
      <c r="U91" s="147"/>
      <c r="V91" s="147"/>
      <c r="W91" s="147"/>
      <c r="DC91" s="152"/>
    </row>
    <row r="92" spans="1:23 107:107" ht="105">
      <c r="A92" s="167" t="s">
        <v>121</v>
      </c>
      <c r="B92" s="167" t="s">
        <v>961</v>
      </c>
      <c r="C92" s="168" t="s">
        <v>962</v>
      </c>
      <c r="D92" s="169">
        <v>20361</v>
      </c>
      <c r="E92" s="169">
        <v>58533</v>
      </c>
      <c r="F92" s="169">
        <v>87085</v>
      </c>
      <c r="G92" s="169">
        <v>85362</v>
      </c>
      <c r="H92" s="169">
        <v>83640</v>
      </c>
      <c r="I92" s="169">
        <v>81917</v>
      </c>
      <c r="J92" s="169">
        <v>80195</v>
      </c>
      <c r="K92" s="169">
        <v>1369132</v>
      </c>
      <c r="L92" s="170">
        <f t="shared" si="1"/>
        <v>1866225</v>
      </c>
      <c r="M92" s="153"/>
      <c r="N92" s="153"/>
      <c r="O92" s="153"/>
      <c r="P92" s="153"/>
      <c r="Q92" s="153"/>
      <c r="R92" s="153"/>
      <c r="S92" s="147"/>
      <c r="T92" s="147"/>
      <c r="U92" s="147"/>
      <c r="V92" s="147"/>
      <c r="W92" s="147"/>
      <c r="DC92" s="152"/>
    </row>
    <row r="93" spans="1:23 107:107" ht="75">
      <c r="A93" s="167" t="s">
        <v>121</v>
      </c>
      <c r="B93" s="167" t="s">
        <v>963</v>
      </c>
      <c r="C93" s="168" t="s">
        <v>964</v>
      </c>
      <c r="D93" s="169">
        <v>2169</v>
      </c>
      <c r="E93" s="169">
        <v>8675</v>
      </c>
      <c r="F93" s="169">
        <v>49030</v>
      </c>
      <c r="G93" s="169">
        <v>61102</v>
      </c>
      <c r="H93" s="169">
        <v>59525</v>
      </c>
      <c r="I93" s="169">
        <v>57947</v>
      </c>
      <c r="J93" s="169">
        <v>56370</v>
      </c>
      <c r="K93" s="169">
        <v>41243</v>
      </c>
      <c r="L93" s="170">
        <f t="shared" si="1"/>
        <v>336061</v>
      </c>
      <c r="M93" s="153"/>
      <c r="N93" s="153"/>
      <c r="O93" s="153"/>
      <c r="P93" s="153"/>
      <c r="Q93" s="153"/>
      <c r="R93" s="153"/>
      <c r="S93" s="147"/>
      <c r="T93" s="147"/>
      <c r="U93" s="147"/>
      <c r="V93" s="147"/>
      <c r="W93" s="147"/>
      <c r="DC93" s="152"/>
    </row>
    <row r="94" spans="1:23" ht="15.6" customHeight="1">
      <c r="A94" s="171" t="s">
        <v>965</v>
      </c>
      <c r="B94" s="168" t="s">
        <v>191</v>
      </c>
      <c r="C94" s="168" t="s">
        <v>191</v>
      </c>
      <c r="D94" s="170">
        <f t="shared" si="2" ref="D94:L94">SUM(D9:D93)</f>
        <v>2162326.5099999998</v>
      </c>
      <c r="E94" s="170">
        <f t="shared" si="2"/>
        <v>2222568.81</v>
      </c>
      <c r="F94" s="170">
        <f t="shared" si="2"/>
        <v>2121129</v>
      </c>
      <c r="G94" s="170">
        <f t="shared" si="2"/>
        <v>1921762</v>
      </c>
      <c r="H94" s="170">
        <f t="shared" si="2"/>
        <v>1757034</v>
      </c>
      <c r="I94" s="170">
        <f t="shared" si="2"/>
        <v>1679872</v>
      </c>
      <c r="J94" s="170">
        <f t="shared" si="2"/>
        <v>1619822</v>
      </c>
      <c r="K94" s="170">
        <f t="shared" si="2"/>
        <v>14059912</v>
      </c>
      <c r="L94" s="170">
        <f t="shared" si="2"/>
        <v>27544426.319999997</v>
      </c>
      <c r="M94" s="176"/>
      <c r="P94" s="154"/>
      <c r="S94" s="147"/>
      <c r="T94" s="147"/>
      <c r="U94" s="147"/>
      <c r="V94" s="147"/>
      <c r="W94" s="147"/>
    </row>
    <row r="95" spans="1:23" ht="18.75" customHeight="1">
      <c r="A95" s="254" t="s">
        <v>192</v>
      </c>
      <c r="B95" s="254"/>
      <c r="C95" s="254"/>
      <c r="D95" s="172">
        <v>10.28</v>
      </c>
      <c r="E95" s="172">
        <v>10.57</v>
      </c>
      <c r="F95" s="172">
        <v>10.08</v>
      </c>
      <c r="G95" s="172">
        <v>9.14</v>
      </c>
      <c r="H95" s="172">
        <v>8.35</v>
      </c>
      <c r="I95" s="172">
        <v>7.99</v>
      </c>
      <c r="J95" s="172">
        <v>7.70</v>
      </c>
      <c r="K95" s="173" t="s">
        <v>191</v>
      </c>
      <c r="L95" s="173" t="s">
        <v>191</v>
      </c>
      <c r="T95" s="147"/>
      <c r="U95" s="147"/>
      <c r="W95" s="147"/>
    </row>
    <row r="96" spans="1:23" ht="15.6" customHeight="1">
      <c r="A96" s="155"/>
      <c r="B96" s="156"/>
      <c r="C96" s="156"/>
      <c r="D96" s="157"/>
      <c r="E96" s="157"/>
      <c r="F96" s="157"/>
      <c r="G96" s="157"/>
      <c r="H96" s="157"/>
      <c r="I96" s="157"/>
      <c r="J96" s="157"/>
      <c r="K96" s="157"/>
      <c r="L96" s="174"/>
      <c r="T96" s="147"/>
      <c r="U96" s="147"/>
      <c r="W96" s="147"/>
    </row>
    <row r="97" spans="1:23" ht="19.5" customHeight="1">
      <c r="A97" s="254" t="s">
        <v>966</v>
      </c>
      <c r="B97" s="254"/>
      <c r="C97" s="254"/>
      <c r="D97" s="158"/>
      <c r="E97" s="158"/>
      <c r="F97" s="158"/>
      <c r="G97" s="158"/>
      <c r="H97" s="158"/>
      <c r="I97" s="158"/>
      <c r="J97" s="158"/>
      <c r="K97" s="158"/>
      <c r="L97" s="175">
        <v>21033594</v>
      </c>
      <c r="T97" s="147"/>
      <c r="U97" s="147"/>
      <c r="W97" s="147"/>
    </row>
  </sheetData>
  <mergeCells count="9">
    <mergeCell ref="A95:C95"/>
    <mergeCell ref="A97:C97"/>
    <mergeCell ref="D4:L4"/>
    <mergeCell ref="A1:D1"/>
    <mergeCell ref="E1:L1"/>
    <mergeCell ref="A2:K2"/>
    <mergeCell ref="A4:A5"/>
    <mergeCell ref="B4:B5"/>
    <mergeCell ref="C4:C5"/>
  </mergeCells>
  <pageMargins left="0.7" right="0.7" top="0.75" bottom="0.75" header="0.3" footer="0.3"/>
  <pageSetup fitToHeight="0" orientation="landscape" paperSize="9" scale="5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44835A3-83C6-41AD-82B8-1D5661E79F52}">
  <sheetPr>
    <pageSetUpPr fitToPage="1"/>
  </sheetPr>
  <dimension ref="A1:B34"/>
  <sheetViews>
    <sheetView workbookViewId="0" topLeftCell="A6">
      <selection pane="topLeft" activeCell="A1" sqref="A1:B35"/>
    </sheetView>
  </sheetViews>
  <sheetFormatPr defaultRowHeight="15"/>
  <cols>
    <col min="1" max="1" width="59.2857142857143" customWidth="1"/>
    <col min="2" max="2" width="13.2857142857143" style="39" customWidth="1"/>
    <col min="4" max="4" width="10.5714285714286" bestFit="1" customWidth="1"/>
    <col min="7" max="7" width="10.5714285714286" bestFit="1" customWidth="1"/>
  </cols>
  <sheetData>
    <row r="1" spans="2:2" ht="15">
      <c r="B1" s="140" t="s">
        <v>87</v>
      </c>
    </row>
    <row r="2" spans="1:2" ht="15.75">
      <c r="A2" s="11" t="s">
        <v>86</v>
      </c>
      <c r="B2" s="10"/>
    </row>
    <row r="4" spans="1:2" ht="31.5">
      <c r="A4" s="9" t="s">
        <v>0</v>
      </c>
      <c r="B4" s="141" t="s">
        <v>840</v>
      </c>
    </row>
    <row r="5" spans="1:2" ht="15.75">
      <c r="A5" s="8"/>
      <c r="B5" s="142" t="s">
        <v>2</v>
      </c>
    </row>
    <row r="6" spans="1:2" ht="15.75">
      <c r="A6" s="21" t="s">
        <v>69</v>
      </c>
      <c r="B6" s="34">
        <v>1500</v>
      </c>
    </row>
    <row r="7" spans="1:2" ht="15.75">
      <c r="A7" s="21" t="s">
        <v>826</v>
      </c>
      <c r="B7" s="34">
        <v>1400</v>
      </c>
    </row>
    <row r="8" spans="1:2" ht="15.75">
      <c r="A8" s="21" t="s">
        <v>70</v>
      </c>
      <c r="B8" s="34">
        <v>2304</v>
      </c>
    </row>
    <row r="9" spans="1:2" ht="15.75">
      <c r="A9" s="21" t="s">
        <v>85</v>
      </c>
      <c r="B9" s="34">
        <v>3648</v>
      </c>
    </row>
    <row r="10" spans="1:2" ht="15.75">
      <c r="A10" s="21" t="s">
        <v>71</v>
      </c>
      <c r="B10" s="34">
        <v>1400</v>
      </c>
    </row>
    <row r="11" spans="1:2" ht="15.75">
      <c r="A11" s="139" t="s">
        <v>82</v>
      </c>
      <c r="B11" s="34">
        <v>23854</v>
      </c>
    </row>
    <row r="12" spans="1:2" ht="15.75">
      <c r="A12" s="139" t="s">
        <v>81</v>
      </c>
      <c r="B12" s="34">
        <v>17910</v>
      </c>
    </row>
    <row r="13" spans="1:2" ht="31.5">
      <c r="A13" s="21" t="s">
        <v>519</v>
      </c>
      <c r="B13" s="34">
        <v>491129</v>
      </c>
    </row>
    <row r="14" spans="1:2" ht="15.75">
      <c r="A14" s="21" t="s">
        <v>827</v>
      </c>
      <c r="B14" s="34">
        <v>15093</v>
      </c>
    </row>
    <row r="15" spans="1:2" ht="15.75">
      <c r="A15" s="21" t="s">
        <v>828</v>
      </c>
      <c r="B15" s="34">
        <v>15093</v>
      </c>
    </row>
    <row r="16" spans="1:2" ht="15.75">
      <c r="A16" s="21" t="s">
        <v>829</v>
      </c>
      <c r="B16" s="34">
        <v>15093</v>
      </c>
    </row>
    <row r="17" spans="1:2" ht="15.75">
      <c r="A17" s="21" t="s">
        <v>614</v>
      </c>
      <c r="B17" s="34">
        <v>29610</v>
      </c>
    </row>
    <row r="18" spans="1:2" ht="15.75">
      <c r="A18" s="21" t="s">
        <v>830</v>
      </c>
      <c r="B18" s="34">
        <v>12031</v>
      </c>
    </row>
    <row r="19" spans="1:2" ht="15.75">
      <c r="A19" s="21" t="s">
        <v>72</v>
      </c>
      <c r="B19" s="34">
        <v>502512</v>
      </c>
    </row>
    <row r="20" spans="1:2" ht="15.75">
      <c r="A20" s="21" t="s">
        <v>73</v>
      </c>
      <c r="B20" s="34">
        <v>81953</v>
      </c>
    </row>
    <row r="21" spans="1:2" ht="15.75">
      <c r="A21" s="21" t="s">
        <v>74</v>
      </c>
      <c r="B21" s="34">
        <v>3669887</v>
      </c>
    </row>
    <row r="22" spans="1:2" ht="15.75">
      <c r="A22" s="21" t="s">
        <v>75</v>
      </c>
      <c r="B22" s="34">
        <v>226048</v>
      </c>
    </row>
    <row r="23" spans="1:2" ht="16.5" customHeight="1">
      <c r="A23" s="94" t="s">
        <v>76</v>
      </c>
      <c r="B23" s="34">
        <v>446784</v>
      </c>
    </row>
    <row r="24" spans="1:2" ht="15.75">
      <c r="A24" s="21" t="s">
        <v>831</v>
      </c>
      <c r="B24" s="34">
        <v>27540</v>
      </c>
    </row>
    <row r="25" spans="1:2" ht="15.75">
      <c r="A25" s="21" t="s">
        <v>77</v>
      </c>
      <c r="B25" s="34">
        <v>387468</v>
      </c>
    </row>
    <row r="26" spans="1:2" ht="15.75">
      <c r="A26" s="21" t="s">
        <v>78</v>
      </c>
      <c r="B26" s="34">
        <v>145000</v>
      </c>
    </row>
    <row r="27" spans="1:2" ht="15.75">
      <c r="A27" s="21" t="s">
        <v>84</v>
      </c>
      <c r="B27" s="34">
        <v>9576</v>
      </c>
    </row>
    <row r="28" spans="1:2" ht="15.75">
      <c r="A28" s="21" t="s">
        <v>832</v>
      </c>
      <c r="B28" s="34">
        <v>18000</v>
      </c>
    </row>
    <row r="29" spans="1:2" ht="15.75">
      <c r="A29" s="21" t="s">
        <v>834</v>
      </c>
      <c r="B29" s="34">
        <v>173400</v>
      </c>
    </row>
    <row r="30" spans="1:2" ht="15.75">
      <c r="A30" s="21" t="s">
        <v>833</v>
      </c>
      <c r="B30" s="34">
        <v>570000</v>
      </c>
    </row>
    <row r="31" spans="1:2" ht="15.75">
      <c r="A31" s="21" t="s">
        <v>79</v>
      </c>
      <c r="B31" s="34">
        <v>15000</v>
      </c>
    </row>
    <row r="32" spans="1:2" ht="31.5">
      <c r="A32" s="21" t="s">
        <v>83</v>
      </c>
      <c r="B32" s="34">
        <v>14928</v>
      </c>
    </row>
    <row r="33" spans="1:2" ht="15.75">
      <c r="A33" s="21" t="s">
        <v>80</v>
      </c>
      <c r="B33" s="35">
        <v>925058</v>
      </c>
    </row>
    <row r="34" spans="2:2" ht="15.75">
      <c r="B34" s="143">
        <f>SUM(B6:B33)</f>
        <v>7843219</v>
      </c>
    </row>
  </sheetData>
  <mergeCells count="2">
    <mergeCell ref="A2:B2"/>
    <mergeCell ref="A4:A5"/>
  </mergeCells>
  <pageMargins left="0.7" right="0.7" top="0.75" bottom="0.75" header="0.3" footer="0.3"/>
  <pageSetup fitToHeight="0"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E0AA866-3660-474E-89BD-471BF53C76F0}">
  <sheetPr>
    <pageSetUpPr fitToPage="1"/>
  </sheetPr>
  <dimension ref="A1:B38"/>
  <sheetViews>
    <sheetView workbookViewId="0" topLeftCell="A22">
      <selection pane="topLeft" activeCell="A1" sqref="A1:B38"/>
    </sheetView>
  </sheetViews>
  <sheetFormatPr defaultColWidth="9.14428571428571" defaultRowHeight="15.75"/>
  <cols>
    <col min="1" max="1" width="63.1428571428571" style="18" customWidth="1"/>
    <col min="2" max="2" width="14.8571428571429" style="200" customWidth="1"/>
    <col min="3" max="16384" width="9.14285714285714" style="18"/>
  </cols>
  <sheetData>
    <row r="1" spans="2:2" ht="15.75">
      <c r="B1" s="197" t="s">
        <v>88</v>
      </c>
    </row>
    <row r="2" spans="1:2" ht="54.75" customHeight="1">
      <c r="A2" s="7" t="s">
        <v>89</v>
      </c>
      <c r="B2" s="7"/>
    </row>
    <row r="4" spans="1:2" ht="31.5">
      <c r="A4" s="9" t="s">
        <v>0</v>
      </c>
      <c r="B4" s="141" t="s">
        <v>840</v>
      </c>
    </row>
    <row r="5" spans="1:2" ht="15.75">
      <c r="A5" s="8"/>
      <c r="B5" s="141" t="s">
        <v>2</v>
      </c>
    </row>
    <row r="6" spans="1:2" ht="15.75">
      <c r="A6" s="137" t="s">
        <v>855</v>
      </c>
      <c r="B6" s="98">
        <v>64093</v>
      </c>
    </row>
    <row r="7" spans="1:2" ht="31.5">
      <c r="A7" s="137" t="s">
        <v>615</v>
      </c>
      <c r="B7" s="138">
        <v>18000</v>
      </c>
    </row>
    <row r="8" spans="1:2" ht="31.5">
      <c r="A8" s="137" t="s">
        <v>853</v>
      </c>
      <c r="B8" s="138">
        <v>6643</v>
      </c>
    </row>
    <row r="9" spans="1:2" ht="31.5">
      <c r="A9" s="21" t="s">
        <v>404</v>
      </c>
      <c r="B9" s="138">
        <v>9050</v>
      </c>
    </row>
    <row r="10" spans="1:2" ht="15.75">
      <c r="A10" s="21" t="s">
        <v>204</v>
      </c>
      <c r="B10" s="138">
        <v>18698</v>
      </c>
    </row>
    <row r="11" spans="1:2" ht="15.75">
      <c r="A11" s="21" t="s">
        <v>215</v>
      </c>
      <c r="B11" s="138">
        <v>14961</v>
      </c>
    </row>
    <row r="12" spans="1:2" ht="33.75" customHeight="1">
      <c r="A12" s="21" t="s">
        <v>854</v>
      </c>
      <c r="B12" s="138">
        <v>16000</v>
      </c>
    </row>
    <row r="13" spans="1:2" ht="18.6" customHeight="1">
      <c r="A13" s="94" t="s">
        <v>406</v>
      </c>
      <c r="B13" s="138">
        <v>12988</v>
      </c>
    </row>
    <row r="14" spans="1:2" ht="47.25">
      <c r="A14" s="21" t="s">
        <v>841</v>
      </c>
      <c r="B14" s="138">
        <v>50000</v>
      </c>
    </row>
    <row r="15" spans="1:2" ht="15.75">
      <c r="A15" s="21" t="s">
        <v>216</v>
      </c>
      <c r="B15" s="138">
        <v>80000</v>
      </c>
    </row>
    <row r="16" spans="1:2" ht="31.5">
      <c r="A16" s="21" t="s">
        <v>842</v>
      </c>
      <c r="B16" s="138">
        <v>255087</v>
      </c>
    </row>
    <row r="17" spans="1:2" ht="57" customHeight="1">
      <c r="A17" s="21" t="s">
        <v>845</v>
      </c>
      <c r="B17" s="138">
        <v>24017</v>
      </c>
    </row>
    <row r="18" spans="1:2" ht="31.5">
      <c r="A18" s="21" t="s">
        <v>508</v>
      </c>
      <c r="B18" s="138">
        <v>749984</v>
      </c>
    </row>
    <row r="19" spans="1:2" ht="31.5">
      <c r="A19" s="21" t="s">
        <v>217</v>
      </c>
      <c r="B19" s="138">
        <v>60000</v>
      </c>
    </row>
    <row r="20" spans="1:2" ht="31.5">
      <c r="A20" s="21" t="s">
        <v>90</v>
      </c>
      <c r="B20" s="138">
        <v>1463362</v>
      </c>
    </row>
    <row r="21" spans="1:2" ht="31.5">
      <c r="A21" s="21" t="s">
        <v>218</v>
      </c>
      <c r="B21" s="138">
        <v>900000</v>
      </c>
    </row>
    <row r="22" spans="1:2" ht="31.5">
      <c r="A22" s="21" t="s">
        <v>514</v>
      </c>
      <c r="B22" s="138">
        <v>600000</v>
      </c>
    </row>
    <row r="23" spans="1:2" ht="31.5" customHeight="1">
      <c r="A23" s="21" t="s">
        <v>843</v>
      </c>
      <c r="B23" s="138">
        <v>412296</v>
      </c>
    </row>
    <row r="24" spans="1:2" ht="31.5">
      <c r="A24" s="21" t="s">
        <v>91</v>
      </c>
      <c r="B24" s="138">
        <v>186000</v>
      </c>
    </row>
    <row r="25" spans="1:2" ht="31.5">
      <c r="A25" s="21" t="s">
        <v>844</v>
      </c>
      <c r="B25" s="138">
        <v>93458</v>
      </c>
    </row>
    <row r="26" spans="1:2" ht="15.75">
      <c r="A26" s="21" t="s">
        <v>846</v>
      </c>
      <c r="B26" s="138">
        <v>57475</v>
      </c>
    </row>
    <row r="27" spans="1:2" ht="15.75">
      <c r="A27" s="21" t="s">
        <v>847</v>
      </c>
      <c r="B27" s="138">
        <v>254744</v>
      </c>
    </row>
    <row r="28" spans="1:2" ht="31.5" customHeight="1">
      <c r="A28" s="21" t="s">
        <v>694</v>
      </c>
      <c r="B28" s="138">
        <v>8186</v>
      </c>
    </row>
    <row r="29" spans="1:2" ht="34.5" customHeight="1">
      <c r="A29" s="21" t="s">
        <v>706</v>
      </c>
      <c r="B29" s="138">
        <v>14924</v>
      </c>
    </row>
    <row r="30" spans="1:2" ht="15.75">
      <c r="A30" s="21" t="s">
        <v>92</v>
      </c>
      <c r="B30" s="138">
        <v>85137</v>
      </c>
    </row>
    <row r="31" spans="1:2" ht="36" customHeight="1">
      <c r="A31" s="21" t="s">
        <v>848</v>
      </c>
      <c r="B31" s="138">
        <v>65000</v>
      </c>
    </row>
    <row r="32" spans="1:2" ht="33.75" customHeight="1">
      <c r="A32" s="21" t="s">
        <v>849</v>
      </c>
      <c r="B32" s="138">
        <v>25300</v>
      </c>
    </row>
    <row r="33" spans="1:2" ht="33.75" customHeight="1">
      <c r="A33" s="21" t="s">
        <v>850</v>
      </c>
      <c r="B33" s="138">
        <v>3708</v>
      </c>
    </row>
    <row r="34" spans="1:2" ht="33.75" customHeight="1">
      <c r="A34" s="21" t="s">
        <v>851</v>
      </c>
      <c r="B34" s="138">
        <v>1500</v>
      </c>
    </row>
    <row r="35" spans="1:2" ht="31.5">
      <c r="A35" s="21" t="s">
        <v>852</v>
      </c>
      <c r="B35" s="138">
        <v>30000</v>
      </c>
    </row>
    <row r="36" spans="1:2" ht="31.5">
      <c r="A36" s="21" t="s">
        <v>93</v>
      </c>
      <c r="B36" s="138">
        <v>16362</v>
      </c>
    </row>
    <row r="37" spans="1:2" ht="31.5">
      <c r="A37" s="21" t="s">
        <v>94</v>
      </c>
      <c r="B37" s="198">
        <v>270000</v>
      </c>
    </row>
    <row r="38" spans="2:2" ht="15.75">
      <c r="B38" s="199">
        <f>SUM(B6:B37)</f>
        <v>5866973</v>
      </c>
    </row>
  </sheetData>
  <mergeCells count="2">
    <mergeCell ref="A2:B2"/>
    <mergeCell ref="A4:A5"/>
  </mergeCells>
  <pageMargins left="0.7" right="0.7" top="0.75" bottom="0.75" header="0.3" footer="0.3"/>
  <pageSetup fitToHeight="0"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F7B518B-3478-4815-8C0C-9E103C2AD8F6}">
  <sheetPr>
    <pageSetUpPr fitToPage="1"/>
  </sheetPr>
  <dimension ref="A1:D35"/>
  <sheetViews>
    <sheetView workbookViewId="0" topLeftCell="A6">
      <selection pane="topLeft" activeCell="A1" sqref="A1:C33"/>
    </sheetView>
  </sheetViews>
  <sheetFormatPr defaultRowHeight="15"/>
  <cols>
    <col min="1" max="1" width="33.7142857142857" customWidth="1"/>
    <col min="2" max="2" width="12.2857142857143" customWidth="1"/>
    <col min="3" max="3" width="27" customWidth="1"/>
    <col min="4" max="4" width="4.57142857142857" customWidth="1"/>
  </cols>
  <sheetData>
    <row r="1" spans="1:3" ht="15.75">
      <c r="A1" s="4" t="s">
        <v>229</v>
      </c>
      <c r="B1" s="4"/>
      <c r="C1" s="4"/>
    </row>
    <row r="2" spans="1:4" ht="17.25">
      <c r="A2" s="3" t="s">
        <v>230</v>
      </c>
      <c r="B2" s="3"/>
      <c r="C2" s="3"/>
      <c r="D2" s="56"/>
    </row>
    <row r="3" spans="1:4" ht="17.25">
      <c r="A3" s="3"/>
      <c r="B3" s="3"/>
      <c r="C3" s="3"/>
      <c r="D3" s="56"/>
    </row>
    <row r="4" spans="1:4" ht="17.25">
      <c r="A4" s="3"/>
      <c r="B4" s="3"/>
      <c r="C4" s="3"/>
      <c r="D4" s="56"/>
    </row>
    <row r="5" spans="1:3" ht="15.75">
      <c r="A5" s="2" t="s">
        <v>231</v>
      </c>
      <c r="B5" s="2"/>
      <c r="C5" s="2"/>
    </row>
    <row r="6" spans="1:3" ht="15.75">
      <c r="A6" s="57"/>
      <c r="B6" s="57"/>
      <c r="C6" s="57"/>
    </row>
    <row r="7" spans="1:3" ht="15.75">
      <c r="A7" s="9" t="s">
        <v>0</v>
      </c>
      <c r="B7" s="9" t="s">
        <v>1</v>
      </c>
      <c r="C7" s="33" t="s">
        <v>840</v>
      </c>
    </row>
    <row r="8" spans="1:3" ht="27.95" customHeight="1">
      <c r="A8" s="8"/>
      <c r="B8" s="8"/>
      <c r="C8" s="33" t="s">
        <v>2</v>
      </c>
    </row>
    <row r="9" spans="1:3" ht="15.75">
      <c r="A9" s="6" t="s">
        <v>232</v>
      </c>
      <c r="B9" s="5"/>
      <c r="C9" s="181">
        <v>40030763</v>
      </c>
    </row>
    <row r="10" spans="1:3" ht="15.75">
      <c r="A10" s="58" t="s">
        <v>233</v>
      </c>
      <c r="B10" s="16" t="s">
        <v>234</v>
      </c>
      <c r="C10" s="182">
        <v>3063174</v>
      </c>
    </row>
    <row r="11" spans="1:3" ht="15.75">
      <c r="A11" s="59"/>
      <c r="B11" s="17"/>
      <c r="C11" s="183"/>
    </row>
    <row r="12" spans="1:3" ht="15.75">
      <c r="A12" s="59" t="s">
        <v>235</v>
      </c>
      <c r="B12" s="60" t="s">
        <v>236</v>
      </c>
      <c r="C12" s="186">
        <v>2375789</v>
      </c>
    </row>
    <row r="13" spans="1:3" ht="15.75">
      <c r="A13" s="59" t="s">
        <v>237</v>
      </c>
      <c r="B13" s="60" t="s">
        <v>238</v>
      </c>
      <c r="C13" s="186">
        <v>70450</v>
      </c>
    </row>
    <row r="14" spans="1:3" ht="15.75">
      <c r="A14" s="59" t="s">
        <v>239</v>
      </c>
      <c r="B14" s="60" t="s">
        <v>240</v>
      </c>
      <c r="C14" s="186">
        <v>1000</v>
      </c>
    </row>
    <row r="15" spans="1:3" ht="15.75">
      <c r="A15" s="59" t="s">
        <v>241</v>
      </c>
      <c r="B15" s="60" t="s">
        <v>242</v>
      </c>
      <c r="C15" s="186">
        <v>615935</v>
      </c>
    </row>
    <row r="16" spans="1:3" ht="15.75">
      <c r="A16" s="59"/>
      <c r="B16" s="60"/>
      <c r="C16" s="183"/>
    </row>
    <row r="17" spans="1:3" ht="15.75">
      <c r="A17" s="24" t="s">
        <v>243</v>
      </c>
      <c r="B17" s="33" t="s">
        <v>244</v>
      </c>
      <c r="C17" s="184">
        <v>4955</v>
      </c>
    </row>
    <row r="18" spans="1:3" ht="15.75">
      <c r="A18" s="21"/>
      <c r="B18" s="19"/>
      <c r="C18" s="185"/>
    </row>
    <row r="19" spans="1:3" ht="15.75">
      <c r="A19" s="24" t="s">
        <v>245</v>
      </c>
      <c r="B19" s="33" t="s">
        <v>246</v>
      </c>
      <c r="C19" s="184">
        <v>387287</v>
      </c>
    </row>
    <row r="20" spans="1:3" ht="15.75">
      <c r="A20" s="21"/>
      <c r="B20" s="19"/>
      <c r="C20" s="185"/>
    </row>
    <row r="21" spans="1:3" ht="15.75">
      <c r="A21" s="24" t="s">
        <v>247</v>
      </c>
      <c r="B21" s="33" t="s">
        <v>248</v>
      </c>
      <c r="C21" s="184">
        <v>942651</v>
      </c>
    </row>
    <row r="22" spans="1:3" ht="15.75">
      <c r="A22" s="21"/>
      <c r="B22" s="19"/>
      <c r="C22" s="185"/>
    </row>
    <row r="23" spans="1:3" ht="15.75">
      <c r="A23" s="24" t="s">
        <v>249</v>
      </c>
      <c r="B23" s="61" t="s">
        <v>250</v>
      </c>
      <c r="C23" s="184">
        <v>31000</v>
      </c>
    </row>
    <row r="24" spans="1:3" ht="15.75">
      <c r="A24" s="24"/>
      <c r="B24" s="61"/>
      <c r="C24" s="184"/>
    </row>
    <row r="25" spans="1:3" ht="31.5">
      <c r="A25" s="24" t="s">
        <v>251</v>
      </c>
      <c r="B25" s="33" t="s">
        <v>252</v>
      </c>
      <c r="C25" s="184">
        <v>13675026</v>
      </c>
    </row>
    <row r="26" spans="1:3" ht="15.75">
      <c r="A26" s="21"/>
      <c r="B26" s="19"/>
      <c r="C26" s="185"/>
    </row>
    <row r="27" spans="1:3" ht="15.75">
      <c r="A27" s="24" t="s">
        <v>253</v>
      </c>
      <c r="B27" s="33" t="s">
        <v>254</v>
      </c>
      <c r="C27" s="184">
        <v>60517</v>
      </c>
    </row>
    <row r="28" spans="1:3" ht="15.75">
      <c r="A28" s="21"/>
      <c r="B28" s="19"/>
      <c r="C28" s="185"/>
    </row>
    <row r="29" spans="1:3" ht="15.75">
      <c r="A29" s="24" t="s">
        <v>255</v>
      </c>
      <c r="B29" s="33" t="s">
        <v>256</v>
      </c>
      <c r="C29" s="184">
        <v>2387134</v>
      </c>
    </row>
    <row r="30" spans="1:3" ht="15.75">
      <c r="A30" s="21"/>
      <c r="B30" s="19"/>
      <c r="C30" s="185"/>
    </row>
    <row r="31" spans="1:3" ht="15.75">
      <c r="A31" s="24" t="s">
        <v>257</v>
      </c>
      <c r="B31" s="33" t="s">
        <v>258</v>
      </c>
      <c r="C31" s="184">
        <v>14481388</v>
      </c>
    </row>
    <row r="32" spans="1:3" ht="15.75">
      <c r="A32" s="21"/>
      <c r="B32" s="19"/>
      <c r="C32" s="185"/>
    </row>
    <row r="33" spans="1:3" ht="15.75">
      <c r="A33" s="24" t="s">
        <v>259</v>
      </c>
      <c r="B33" s="33" t="s">
        <v>260</v>
      </c>
      <c r="C33" s="184">
        <v>4997631</v>
      </c>
    </row>
    <row r="34" spans="3:3" ht="15">
      <c r="C34" s="62"/>
    </row>
    <row r="35" spans="3:3" ht="15">
      <c r="C35" s="62"/>
    </row>
  </sheetData>
  <mergeCells count="6">
    <mergeCell ref="A9:B9"/>
    <mergeCell ref="A1:C1"/>
    <mergeCell ref="A2:C4"/>
    <mergeCell ref="A5:C5"/>
    <mergeCell ref="A7:A8"/>
    <mergeCell ref="B7:B8"/>
  </mergeCells>
  <pageMargins left="0.7" right="0.7" top="0.75" bottom="0.75" header="0.3" footer="0.3"/>
  <pageSetup fitToHeight="0"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D208D0C-A36D-42C5-9F09-76384848E057}">
  <sheetPr>
    <pageSetUpPr fitToPage="1"/>
  </sheetPr>
  <dimension ref="A1:C39"/>
  <sheetViews>
    <sheetView workbookViewId="0" topLeftCell="A19">
      <selection pane="topLeft" activeCell="A1" sqref="A1:C39"/>
    </sheetView>
  </sheetViews>
  <sheetFormatPr defaultColWidth="8.85428571428571" defaultRowHeight="15"/>
  <cols>
    <col min="1" max="1" width="42.7142857142857" style="36" customWidth="1"/>
    <col min="2" max="2" width="12.1428571428571" style="36" customWidth="1"/>
    <col min="3" max="3" width="17.2857142857143" style="192" customWidth="1"/>
    <col min="4" max="16384" width="8.85714285714286" style="36"/>
  </cols>
  <sheetData>
    <row r="1" spans="1:3" ht="15">
      <c r="A1" s="1" t="s">
        <v>261</v>
      </c>
      <c r="B1" s="1"/>
      <c r="C1" s="1"/>
    </row>
    <row r="2" spans="1:3" ht="15">
      <c r="A2" s="1"/>
      <c r="B2" s="1"/>
      <c r="C2" s="1"/>
    </row>
    <row r="3" spans="1:3" ht="15">
      <c r="A3" s="3" t="s">
        <v>230</v>
      </c>
      <c r="B3" s="3"/>
      <c r="C3" s="3"/>
    </row>
    <row r="4" spans="1:3" ht="15">
      <c r="A4" s="3"/>
      <c r="B4" s="3"/>
      <c r="C4" s="3"/>
    </row>
    <row r="5" spans="1:3" ht="15">
      <c r="A5" s="201" t="s">
        <v>262</v>
      </c>
      <c r="B5" s="201"/>
      <c r="C5" s="201"/>
    </row>
    <row r="6" spans="1:3" ht="6.75" customHeight="1">
      <c r="A6" s="202"/>
      <c r="B6" s="202"/>
      <c r="C6" s="202"/>
    </row>
    <row r="7" spans="1:3" ht="28.5">
      <c r="A7" s="203" t="s">
        <v>0</v>
      </c>
      <c r="B7" s="203" t="s">
        <v>1</v>
      </c>
      <c r="C7" s="187" t="s">
        <v>840</v>
      </c>
    </row>
    <row r="8" spans="1:3" ht="24.95" customHeight="1">
      <c r="A8" s="204"/>
      <c r="B8" s="204"/>
      <c r="C8" s="187" t="s">
        <v>2</v>
      </c>
    </row>
    <row r="9" spans="1:3" ht="19.5">
      <c r="A9" s="64" t="s">
        <v>263</v>
      </c>
      <c r="B9" s="65"/>
      <c r="C9" s="188">
        <v>40030763</v>
      </c>
    </row>
    <row r="10" spans="1:3" ht="15">
      <c r="A10" s="66"/>
      <c r="B10" s="63"/>
      <c r="C10" s="189"/>
    </row>
    <row r="11" spans="1:3" ht="15.75">
      <c r="A11" s="25" t="s">
        <v>264</v>
      </c>
      <c r="B11" s="21" t="s">
        <v>265</v>
      </c>
      <c r="C11" s="190">
        <v>18556506</v>
      </c>
    </row>
    <row r="12" spans="1:3" ht="15">
      <c r="A12" s="67" t="s">
        <v>266</v>
      </c>
      <c r="B12" s="37" t="s">
        <v>267</v>
      </c>
      <c r="C12" s="191">
        <v>14713728</v>
      </c>
    </row>
    <row r="13" spans="1:3" ht="30">
      <c r="A13" s="37" t="s">
        <v>268</v>
      </c>
      <c r="B13" s="37" t="s">
        <v>269</v>
      </c>
      <c r="C13" s="191">
        <v>3842778</v>
      </c>
    </row>
    <row r="14" spans="1:3" ht="15">
      <c r="A14" s="37"/>
      <c r="B14" s="37"/>
      <c r="C14" s="191"/>
    </row>
    <row r="15" spans="1:3" ht="15.75">
      <c r="A15" s="25" t="s">
        <v>270</v>
      </c>
      <c r="B15" s="21" t="s">
        <v>271</v>
      </c>
      <c r="C15" s="190">
        <v>7740632</v>
      </c>
    </row>
    <row r="16" spans="1:3" ht="30">
      <c r="A16" s="37" t="s">
        <v>272</v>
      </c>
      <c r="B16" s="37" t="s">
        <v>273</v>
      </c>
      <c r="C16" s="191">
        <v>70469</v>
      </c>
    </row>
    <row r="17" spans="1:3" ht="15">
      <c r="A17" s="37" t="s">
        <v>274</v>
      </c>
      <c r="B17" s="37" t="s">
        <v>275</v>
      </c>
      <c r="C17" s="191">
        <v>5205392</v>
      </c>
    </row>
    <row r="18" spans="1:3" ht="30">
      <c r="A18" s="37" t="s">
        <v>276</v>
      </c>
      <c r="B18" s="37" t="s">
        <v>277</v>
      </c>
      <c r="C18" s="191">
        <v>2311459</v>
      </c>
    </row>
    <row r="19" spans="1:3" ht="15">
      <c r="A19" s="37" t="s">
        <v>278</v>
      </c>
      <c r="B19" s="37" t="s">
        <v>279</v>
      </c>
      <c r="C19" s="191">
        <v>19936</v>
      </c>
    </row>
    <row r="20" spans="1:3" ht="30">
      <c r="A20" s="37" t="s">
        <v>280</v>
      </c>
      <c r="B20" s="37" t="s">
        <v>281</v>
      </c>
      <c r="C20" s="191">
        <v>133376</v>
      </c>
    </row>
    <row r="21" spans="1:3" ht="15">
      <c r="A21" s="37"/>
      <c r="B21" s="37"/>
      <c r="C21" s="191"/>
    </row>
    <row r="22" spans="1:3" ht="15.75">
      <c r="A22" s="25" t="s">
        <v>282</v>
      </c>
      <c r="B22" s="21" t="s">
        <v>283</v>
      </c>
      <c r="C22" s="190">
        <v>297254</v>
      </c>
    </row>
    <row r="23" spans="1:3" ht="30">
      <c r="A23" s="37" t="s">
        <v>284</v>
      </c>
      <c r="B23" s="37" t="s">
        <v>285</v>
      </c>
      <c r="C23" s="191">
        <v>297254</v>
      </c>
    </row>
    <row r="24" spans="1:3" ht="15">
      <c r="A24" s="37"/>
      <c r="B24" s="37"/>
      <c r="C24" s="191"/>
    </row>
    <row r="25" spans="1:3" ht="15.75">
      <c r="A25" s="25" t="s">
        <v>286</v>
      </c>
      <c r="B25" s="21" t="s">
        <v>287</v>
      </c>
      <c r="C25" s="190">
        <v>589181</v>
      </c>
    </row>
    <row r="26" spans="1:3" ht="15">
      <c r="A26" s="37" t="s">
        <v>288</v>
      </c>
      <c r="B26" s="37" t="s">
        <v>289</v>
      </c>
      <c r="C26" s="191">
        <v>589181</v>
      </c>
    </row>
    <row r="27" spans="1:3" ht="15">
      <c r="A27" s="37"/>
      <c r="B27" s="37"/>
      <c r="C27" s="191"/>
    </row>
    <row r="28" spans="1:3" ht="15.75">
      <c r="A28" s="25" t="s">
        <v>290</v>
      </c>
      <c r="B28" s="21" t="s">
        <v>291</v>
      </c>
      <c r="C28" s="190">
        <v>10462567</v>
      </c>
    </row>
    <row r="29" spans="1:3" ht="15">
      <c r="A29" s="37" t="s">
        <v>292</v>
      </c>
      <c r="B29" s="37" t="s">
        <v>293</v>
      </c>
      <c r="C29" s="191">
        <v>20715</v>
      </c>
    </row>
    <row r="30" spans="1:3" ht="15">
      <c r="A30" s="37" t="s">
        <v>294</v>
      </c>
      <c r="B30" s="37" t="s">
        <v>295</v>
      </c>
      <c r="C30" s="191">
        <v>10441852</v>
      </c>
    </row>
    <row r="31" spans="1:3" ht="15">
      <c r="A31" s="37"/>
      <c r="B31" s="37"/>
      <c r="C31" s="191"/>
    </row>
    <row r="32" spans="1:3" ht="15.75">
      <c r="A32" s="25" t="s">
        <v>296</v>
      </c>
      <c r="B32" s="21" t="s">
        <v>297</v>
      </c>
      <c r="C32" s="190">
        <v>1890490</v>
      </c>
    </row>
    <row r="33" spans="1:3" ht="15">
      <c r="A33" s="37" t="s">
        <v>298</v>
      </c>
      <c r="B33" s="37" t="s">
        <v>299</v>
      </c>
      <c r="C33" s="191">
        <v>849037</v>
      </c>
    </row>
    <row r="34" spans="1:3" ht="15">
      <c r="A34" s="37" t="s">
        <v>300</v>
      </c>
      <c r="B34" s="37" t="s">
        <v>301</v>
      </c>
      <c r="C34" s="191">
        <v>5100</v>
      </c>
    </row>
    <row r="35" spans="1:3" ht="30">
      <c r="A35" s="37" t="s">
        <v>302</v>
      </c>
      <c r="B35" s="37" t="s">
        <v>303</v>
      </c>
      <c r="C35" s="191">
        <v>1036353</v>
      </c>
    </row>
    <row r="36" spans="1:3" ht="15">
      <c r="A36" s="37"/>
      <c r="B36" s="37"/>
      <c r="C36" s="191"/>
    </row>
    <row r="37" spans="1:3" ht="47.25">
      <c r="A37" s="25" t="s">
        <v>304</v>
      </c>
      <c r="B37" s="51" t="s">
        <v>305</v>
      </c>
      <c r="C37" s="190">
        <v>494133</v>
      </c>
    </row>
    <row r="38" spans="1:3" ht="30">
      <c r="A38" s="37" t="s">
        <v>306</v>
      </c>
      <c r="B38" s="194" t="s">
        <v>307</v>
      </c>
      <c r="C38" s="191">
        <v>493633</v>
      </c>
    </row>
    <row r="39" spans="1:3" ht="15">
      <c r="A39" s="193" t="s">
        <v>1009</v>
      </c>
      <c r="B39" s="195">
        <v>7700</v>
      </c>
      <c r="C39" s="196">
        <v>500</v>
      </c>
    </row>
  </sheetData>
  <mergeCells count="5">
    <mergeCell ref="A1:C2"/>
    <mergeCell ref="A3:C4"/>
    <mergeCell ref="A5:C6"/>
    <mergeCell ref="A7:A8"/>
    <mergeCell ref="B7:B8"/>
  </mergeCells>
  <pageMargins left="0.7" right="0.7" top="0.75" bottom="0.75" header="0.3" footer="0.3"/>
  <pageSetup fitToHeight="0" orientation="portrait" paperSize="9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7A90806-35EC-49B5-9BE6-CF9FE63128E8}">
  <sheetPr>
    <pageSetUpPr fitToPage="1"/>
  </sheetPr>
  <dimension ref="A1:K327"/>
  <sheetViews>
    <sheetView workbookViewId="0" topLeftCell="A326">
      <selection pane="topLeft" activeCell="A1" sqref="A1:K327"/>
    </sheetView>
  </sheetViews>
  <sheetFormatPr defaultRowHeight="15"/>
  <cols>
    <col min="2" max="2" width="23" customWidth="1"/>
    <col min="3" max="3" width="12.2857142857143" style="39" customWidth="1"/>
    <col min="4" max="4" width="13" style="39" customWidth="1"/>
    <col min="5" max="5" width="10.5714285714286" customWidth="1"/>
    <col min="6" max="6" width="12.1428571428571" customWidth="1"/>
    <col min="7" max="7" width="10.5714285714286" customWidth="1"/>
    <col min="8" max="8" width="10.1428571428571" customWidth="1"/>
    <col min="9" max="9" width="11.8571428571429" style="39" customWidth="1"/>
    <col min="10" max="10" width="12.1428571428571" style="39" customWidth="1"/>
    <col min="11" max="11" width="11.4285714285714" style="39" customWidth="1"/>
  </cols>
  <sheetData>
    <row r="1" spans="1:11" ht="15">
      <c r="A1" s="207" t="s">
        <v>309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ht="15">
      <c r="A2" s="208" t="s">
        <v>1010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</row>
    <row r="3" spans="1:11" ht="15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spans="1:11" ht="22.5">
      <c r="A4" s="111" t="s">
        <v>310</v>
      </c>
      <c r="B4" s="112" t="s">
        <v>311</v>
      </c>
      <c r="C4" s="112" t="s">
        <v>312</v>
      </c>
      <c r="D4" s="210" t="s">
        <v>313</v>
      </c>
      <c r="E4" s="210"/>
      <c r="F4" s="210"/>
      <c r="G4" s="210"/>
      <c r="H4" s="210"/>
      <c r="I4" s="210" t="s">
        <v>314</v>
      </c>
      <c r="J4" s="211"/>
      <c r="K4" s="112" t="s">
        <v>315</v>
      </c>
    </row>
    <row r="5" spans="1:11" ht="38.25">
      <c r="A5" s="113"/>
      <c r="B5" s="110"/>
      <c r="C5" s="110"/>
      <c r="D5" s="110" t="s">
        <v>316</v>
      </c>
      <c r="E5" s="110" t="s">
        <v>317</v>
      </c>
      <c r="F5" s="110" t="s">
        <v>318</v>
      </c>
      <c r="G5" s="110" t="s">
        <v>319</v>
      </c>
      <c r="H5" s="110" t="s">
        <v>320</v>
      </c>
      <c r="I5" s="110" t="s">
        <v>207</v>
      </c>
      <c r="J5" s="110" t="s">
        <v>321</v>
      </c>
      <c r="K5" s="114"/>
    </row>
    <row r="6" spans="1:11" ht="15">
      <c r="A6" s="115"/>
      <c r="B6" s="112"/>
      <c r="C6" s="116"/>
      <c r="D6" s="117" t="s">
        <v>322</v>
      </c>
      <c r="E6" s="117" t="s">
        <v>323</v>
      </c>
      <c r="F6" s="117" t="s">
        <v>324</v>
      </c>
      <c r="G6" s="117" t="s">
        <v>325</v>
      </c>
      <c r="H6" s="117" t="s">
        <v>326</v>
      </c>
      <c r="I6" s="116"/>
      <c r="J6" s="116"/>
      <c r="K6" s="118"/>
    </row>
    <row r="7" spans="1:11" ht="15">
      <c r="A7" s="212" t="s">
        <v>233</v>
      </c>
      <c r="B7" s="213"/>
      <c r="C7" s="213"/>
      <c r="D7" s="213"/>
      <c r="E7" s="213"/>
      <c r="F7" s="213"/>
      <c r="G7" s="213"/>
      <c r="H7" s="213"/>
      <c r="I7" s="213"/>
      <c r="J7" s="213"/>
      <c r="K7" s="214"/>
    </row>
    <row r="8" spans="1:11" ht="15">
      <c r="A8" s="215"/>
      <c r="B8" s="216"/>
      <c r="C8" s="216"/>
      <c r="D8" s="216"/>
      <c r="E8" s="216"/>
      <c r="F8" s="216"/>
      <c r="G8" s="216"/>
      <c r="H8" s="216"/>
      <c r="I8" s="216"/>
      <c r="J8" s="216"/>
      <c r="K8" s="217"/>
    </row>
    <row r="9" spans="1:11" ht="15">
      <c r="A9" s="126" t="s">
        <v>327</v>
      </c>
      <c r="B9" s="122" t="s">
        <v>328</v>
      </c>
      <c r="C9" s="127">
        <v>1337534</v>
      </c>
      <c r="D9" s="127"/>
      <c r="E9" s="127"/>
      <c r="F9" s="128"/>
      <c r="G9" s="128"/>
      <c r="H9" s="128"/>
      <c r="I9" s="127"/>
      <c r="J9" s="127"/>
      <c r="K9" s="129">
        <f>SUM(C9:J9)</f>
        <v>1337534</v>
      </c>
    </row>
    <row r="10" spans="1:11" ht="15">
      <c r="A10" s="126" t="s">
        <v>329</v>
      </c>
      <c r="B10" s="122" t="s">
        <v>330</v>
      </c>
      <c r="C10" s="127">
        <v>0</v>
      </c>
      <c r="D10" s="127">
        <v>1500</v>
      </c>
      <c r="E10" s="127"/>
      <c r="F10" s="128"/>
      <c r="G10" s="128"/>
      <c r="H10" s="128"/>
      <c r="I10" s="127"/>
      <c r="J10" s="127"/>
      <c r="K10" s="129">
        <f>SUM(C10:J10)</f>
        <v>1500</v>
      </c>
    </row>
    <row r="11" spans="1:11" ht="15">
      <c r="A11" s="126" t="s">
        <v>331</v>
      </c>
      <c r="B11" s="122" t="s">
        <v>332</v>
      </c>
      <c r="C11" s="127">
        <v>36074</v>
      </c>
      <c r="D11" s="127"/>
      <c r="E11" s="127"/>
      <c r="F11" s="128"/>
      <c r="G11" s="128"/>
      <c r="H11" s="128"/>
      <c r="I11" s="127"/>
      <c r="J11" s="127"/>
      <c r="K11" s="129">
        <f t="shared" si="0" ref="K11:K16">C11+D11+E11+I11+J11</f>
        <v>36074</v>
      </c>
    </row>
    <row r="12" spans="1:11" ht="15">
      <c r="A12" s="126" t="s">
        <v>333</v>
      </c>
      <c r="B12" s="122" t="s">
        <v>334</v>
      </c>
      <c r="C12" s="127">
        <v>27867</v>
      </c>
      <c r="D12" s="127"/>
      <c r="E12" s="127"/>
      <c r="F12" s="128"/>
      <c r="G12" s="128"/>
      <c r="H12" s="128"/>
      <c r="I12" s="127"/>
      <c r="J12" s="127"/>
      <c r="K12" s="129">
        <f t="shared" si="0"/>
        <v>27867</v>
      </c>
    </row>
    <row r="13" spans="1:11" ht="15">
      <c r="A13" s="126" t="s">
        <v>335</v>
      </c>
      <c r="B13" s="122" t="s">
        <v>336</v>
      </c>
      <c r="C13" s="127">
        <v>256195</v>
      </c>
      <c r="D13" s="127"/>
      <c r="E13" s="127"/>
      <c r="F13" s="128"/>
      <c r="G13" s="128"/>
      <c r="H13" s="128"/>
      <c r="I13" s="127"/>
      <c r="J13" s="127"/>
      <c r="K13" s="129">
        <f t="shared" si="0"/>
        <v>256195</v>
      </c>
    </row>
    <row r="14" spans="1:11" ht="15">
      <c r="A14" s="126" t="s">
        <v>337</v>
      </c>
      <c r="B14" s="122" t="s">
        <v>338</v>
      </c>
      <c r="C14" s="127">
        <v>71654</v>
      </c>
      <c r="D14" s="127"/>
      <c r="E14" s="127"/>
      <c r="F14" s="128"/>
      <c r="G14" s="128"/>
      <c r="H14" s="128"/>
      <c r="I14" s="127"/>
      <c r="J14" s="127"/>
      <c r="K14" s="129">
        <f t="shared" si="0"/>
        <v>71654</v>
      </c>
    </row>
    <row r="15" spans="1:11" ht="15">
      <c r="A15" s="126" t="s">
        <v>339</v>
      </c>
      <c r="B15" s="122" t="s">
        <v>340</v>
      </c>
      <c r="C15" s="127">
        <v>105999</v>
      </c>
      <c r="D15" s="127"/>
      <c r="E15" s="127"/>
      <c r="F15" s="128"/>
      <c r="G15" s="128"/>
      <c r="H15" s="128"/>
      <c r="I15" s="127"/>
      <c r="J15" s="127"/>
      <c r="K15" s="129">
        <f t="shared" si="0"/>
        <v>105999</v>
      </c>
    </row>
    <row r="16" spans="1:11" ht="15">
      <c r="A16" s="126" t="s">
        <v>341</v>
      </c>
      <c r="B16" s="122" t="s">
        <v>342</v>
      </c>
      <c r="C16" s="127">
        <v>63659</v>
      </c>
      <c r="D16" s="127"/>
      <c r="E16" s="127"/>
      <c r="F16" s="128"/>
      <c r="G16" s="128"/>
      <c r="H16" s="128"/>
      <c r="I16" s="127"/>
      <c r="J16" s="127"/>
      <c r="K16" s="129">
        <f t="shared" si="0"/>
        <v>63659</v>
      </c>
    </row>
    <row r="17" spans="1:11" ht="15.95" customHeight="1">
      <c r="A17" s="126" t="s">
        <v>343</v>
      </c>
      <c r="B17" s="122" t="s">
        <v>969</v>
      </c>
      <c r="C17" s="127"/>
      <c r="D17" s="127">
        <v>1400</v>
      </c>
      <c r="E17" s="127"/>
      <c r="F17" s="128"/>
      <c r="G17" s="128"/>
      <c r="H17" s="128"/>
      <c r="I17" s="127"/>
      <c r="J17" s="127"/>
      <c r="K17" s="129">
        <f>SUM(C17:J17)</f>
        <v>1400</v>
      </c>
    </row>
    <row r="18" spans="1:11" ht="15">
      <c r="A18" s="126" t="s">
        <v>344</v>
      </c>
      <c r="B18" s="122" t="s">
        <v>345</v>
      </c>
      <c r="C18" s="127">
        <v>36736</v>
      </c>
      <c r="D18" s="127"/>
      <c r="E18" s="127"/>
      <c r="F18" s="128"/>
      <c r="G18" s="128"/>
      <c r="H18" s="128"/>
      <c r="I18" s="127"/>
      <c r="J18" s="127"/>
      <c r="K18" s="129">
        <f t="shared" si="1" ref="K18:K35">C18+D18+E18+I18+J18</f>
        <v>36736</v>
      </c>
    </row>
    <row r="19" spans="1:11" ht="15">
      <c r="A19" s="126" t="s">
        <v>346</v>
      </c>
      <c r="B19" s="122" t="s">
        <v>347</v>
      </c>
      <c r="C19" s="127">
        <v>61600</v>
      </c>
      <c r="D19" s="127"/>
      <c r="E19" s="127"/>
      <c r="F19" s="128"/>
      <c r="G19" s="128"/>
      <c r="H19" s="128"/>
      <c r="I19" s="127"/>
      <c r="J19" s="127"/>
      <c r="K19" s="129">
        <f t="shared" si="1"/>
        <v>61600</v>
      </c>
    </row>
    <row r="20" spans="1:11" ht="25.5">
      <c r="A20" s="126" t="s">
        <v>348</v>
      </c>
      <c r="B20" s="122" t="s">
        <v>349</v>
      </c>
      <c r="C20" s="127"/>
      <c r="D20" s="127">
        <v>2304</v>
      </c>
      <c r="E20" s="127"/>
      <c r="F20" s="128"/>
      <c r="G20" s="128"/>
      <c r="H20" s="128"/>
      <c r="I20" s="127"/>
      <c r="J20" s="127"/>
      <c r="K20" s="129">
        <f t="shared" si="1"/>
        <v>2304</v>
      </c>
    </row>
    <row r="21" spans="1:11" ht="15">
      <c r="A21" s="126" t="s">
        <v>350</v>
      </c>
      <c r="B21" s="122" t="s">
        <v>351</v>
      </c>
      <c r="C21" s="127">
        <v>70527</v>
      </c>
      <c r="D21" s="127"/>
      <c r="E21" s="127"/>
      <c r="F21" s="128"/>
      <c r="G21" s="128"/>
      <c r="H21" s="128"/>
      <c r="I21" s="127"/>
      <c r="J21" s="127"/>
      <c r="K21" s="129">
        <f t="shared" si="1"/>
        <v>70527</v>
      </c>
    </row>
    <row r="22" spans="1:11" ht="16.5" customHeight="1">
      <c r="A22" s="126" t="s">
        <v>352</v>
      </c>
      <c r="B22" s="122" t="s">
        <v>353</v>
      </c>
      <c r="C22" s="127"/>
      <c r="D22" s="127">
        <v>3648</v>
      </c>
      <c r="E22" s="127"/>
      <c r="F22" s="128"/>
      <c r="G22" s="128"/>
      <c r="H22" s="128"/>
      <c r="I22" s="127"/>
      <c r="J22" s="127"/>
      <c r="K22" s="129">
        <f t="shared" si="1"/>
        <v>3648</v>
      </c>
    </row>
    <row r="23" spans="1:11" ht="15">
      <c r="A23" s="126" t="s">
        <v>354</v>
      </c>
      <c r="B23" s="122" t="s">
        <v>355</v>
      </c>
      <c r="C23" s="127">
        <v>25154</v>
      </c>
      <c r="D23" s="127"/>
      <c r="E23" s="127"/>
      <c r="F23" s="128"/>
      <c r="G23" s="128"/>
      <c r="H23" s="128"/>
      <c r="I23" s="127"/>
      <c r="J23" s="127"/>
      <c r="K23" s="129">
        <f t="shared" si="1"/>
        <v>25154</v>
      </c>
    </row>
    <row r="24" spans="1:11" ht="15">
      <c r="A24" s="126" t="s">
        <v>356</v>
      </c>
      <c r="B24" s="122" t="s">
        <v>357</v>
      </c>
      <c r="C24" s="127">
        <v>29623</v>
      </c>
      <c r="D24" s="127"/>
      <c r="E24" s="127"/>
      <c r="F24" s="128"/>
      <c r="G24" s="128"/>
      <c r="H24" s="128"/>
      <c r="I24" s="127"/>
      <c r="J24" s="127"/>
      <c r="K24" s="129">
        <f t="shared" si="1"/>
        <v>29623</v>
      </c>
    </row>
    <row r="25" spans="1:11" ht="15">
      <c r="A25" s="126" t="s">
        <v>358</v>
      </c>
      <c r="B25" s="122" t="s">
        <v>359</v>
      </c>
      <c r="C25" s="127">
        <v>22307</v>
      </c>
      <c r="D25" s="127"/>
      <c r="E25" s="127"/>
      <c r="F25" s="128"/>
      <c r="G25" s="128"/>
      <c r="H25" s="128"/>
      <c r="I25" s="127"/>
      <c r="J25" s="127"/>
      <c r="K25" s="129">
        <f t="shared" si="1"/>
        <v>22307</v>
      </c>
    </row>
    <row r="26" spans="1:11" ht="25.5">
      <c r="A26" s="126" t="s">
        <v>360</v>
      </c>
      <c r="B26" s="122" t="s">
        <v>361</v>
      </c>
      <c r="C26" s="127">
        <v>32744</v>
      </c>
      <c r="D26" s="127"/>
      <c r="E26" s="127"/>
      <c r="F26" s="128"/>
      <c r="G26" s="128"/>
      <c r="H26" s="128"/>
      <c r="I26" s="127"/>
      <c r="J26" s="127"/>
      <c r="K26" s="129">
        <f t="shared" si="1"/>
        <v>32744</v>
      </c>
    </row>
    <row r="27" spans="1:11" ht="15">
      <c r="A27" s="126" t="s">
        <v>362</v>
      </c>
      <c r="B27" s="122" t="s">
        <v>363</v>
      </c>
      <c r="C27" s="127">
        <v>30005</v>
      </c>
      <c r="D27" s="127"/>
      <c r="E27" s="127"/>
      <c r="F27" s="128"/>
      <c r="G27" s="128"/>
      <c r="H27" s="128"/>
      <c r="I27" s="127"/>
      <c r="J27" s="127"/>
      <c r="K27" s="129">
        <f t="shared" si="1"/>
        <v>30005</v>
      </c>
    </row>
    <row r="28" spans="1:11" ht="15">
      <c r="A28" s="126" t="s">
        <v>364</v>
      </c>
      <c r="B28" s="122" t="s">
        <v>365</v>
      </c>
      <c r="C28" s="127">
        <v>29460</v>
      </c>
      <c r="D28" s="127"/>
      <c r="E28" s="127"/>
      <c r="F28" s="128"/>
      <c r="G28" s="128"/>
      <c r="H28" s="128"/>
      <c r="I28" s="127"/>
      <c r="J28" s="127"/>
      <c r="K28" s="129">
        <f t="shared" si="1"/>
        <v>29460</v>
      </c>
    </row>
    <row r="29" spans="1:11" ht="15">
      <c r="A29" s="126" t="s">
        <v>366</v>
      </c>
      <c r="B29" s="122" t="s">
        <v>367</v>
      </c>
      <c r="C29" s="127">
        <v>57438</v>
      </c>
      <c r="D29" s="127"/>
      <c r="E29" s="127"/>
      <c r="F29" s="128"/>
      <c r="G29" s="128"/>
      <c r="H29" s="128"/>
      <c r="I29" s="127"/>
      <c r="J29" s="127"/>
      <c r="K29" s="129">
        <f t="shared" si="1"/>
        <v>57438</v>
      </c>
    </row>
    <row r="30" spans="1:11" ht="25.5">
      <c r="A30" s="126" t="s">
        <v>368</v>
      </c>
      <c r="B30" s="122" t="s">
        <v>369</v>
      </c>
      <c r="C30" s="127"/>
      <c r="D30" s="127">
        <v>1400</v>
      </c>
      <c r="E30" s="127"/>
      <c r="F30" s="128"/>
      <c r="G30" s="128"/>
      <c r="H30" s="128"/>
      <c r="I30" s="127"/>
      <c r="J30" s="127"/>
      <c r="K30" s="129">
        <f t="shared" si="1"/>
        <v>1400</v>
      </c>
    </row>
    <row r="31" spans="1:11" ht="15">
      <c r="A31" s="126" t="s">
        <v>370</v>
      </c>
      <c r="B31" s="122" t="s">
        <v>371</v>
      </c>
      <c r="C31" s="127">
        <v>44183</v>
      </c>
      <c r="D31" s="127"/>
      <c r="E31" s="127"/>
      <c r="F31" s="128"/>
      <c r="G31" s="128"/>
      <c r="H31" s="128"/>
      <c r="I31" s="127"/>
      <c r="J31" s="127"/>
      <c r="K31" s="129">
        <f t="shared" si="1"/>
        <v>44183</v>
      </c>
    </row>
    <row r="32" spans="1:11" ht="15">
      <c r="A32" s="126" t="s">
        <v>372</v>
      </c>
      <c r="B32" s="122" t="s">
        <v>373</v>
      </c>
      <c r="C32" s="127">
        <v>70450</v>
      </c>
      <c r="D32" s="127"/>
      <c r="E32" s="127"/>
      <c r="F32" s="128"/>
      <c r="G32" s="128"/>
      <c r="H32" s="128"/>
      <c r="I32" s="127"/>
      <c r="J32" s="127"/>
      <c r="K32" s="129">
        <f t="shared" si="1"/>
        <v>70450</v>
      </c>
    </row>
    <row r="33" spans="1:11" ht="15" customHeight="1">
      <c r="A33" s="126" t="s">
        <v>240</v>
      </c>
      <c r="B33" s="123" t="s">
        <v>374</v>
      </c>
      <c r="C33" s="127">
        <v>1000</v>
      </c>
      <c r="D33" s="127"/>
      <c r="E33" s="127"/>
      <c r="F33" s="128"/>
      <c r="G33" s="128"/>
      <c r="H33" s="128"/>
      <c r="I33" s="127"/>
      <c r="J33" s="127"/>
      <c r="K33" s="129">
        <f t="shared" si="1"/>
        <v>1000</v>
      </c>
    </row>
    <row r="34" spans="1:11" ht="27.6" customHeight="1">
      <c r="A34" s="126" t="s">
        <v>242</v>
      </c>
      <c r="B34" s="122" t="s">
        <v>375</v>
      </c>
      <c r="C34" s="127">
        <v>615935</v>
      </c>
      <c r="D34" s="127"/>
      <c r="E34" s="127"/>
      <c r="F34" s="128"/>
      <c r="G34" s="128"/>
      <c r="H34" s="128"/>
      <c r="I34" s="127"/>
      <c r="J34" s="127"/>
      <c r="K34" s="129">
        <f t="shared" si="1"/>
        <v>615935</v>
      </c>
    </row>
    <row r="35" spans="1:11" ht="27.6" customHeight="1">
      <c r="A35" s="126" t="s">
        <v>376</v>
      </c>
      <c r="B35" s="122" t="s">
        <v>377</v>
      </c>
      <c r="C35" s="127"/>
      <c r="D35" s="127"/>
      <c r="E35" s="127"/>
      <c r="F35" s="128"/>
      <c r="G35" s="128"/>
      <c r="H35" s="128"/>
      <c r="I35" s="127">
        <v>26778</v>
      </c>
      <c r="J35" s="127"/>
      <c r="K35" s="129">
        <f t="shared" si="1"/>
        <v>26778</v>
      </c>
    </row>
    <row r="36" spans="1:11" ht="15">
      <c r="A36" s="205" t="s">
        <v>378</v>
      </c>
      <c r="B36" s="206"/>
      <c r="C36" s="87">
        <f>SUM(C9:C35)</f>
        <v>3026144</v>
      </c>
      <c r="D36" s="87">
        <f>SUM(D9:D35)</f>
        <v>10252</v>
      </c>
      <c r="E36" s="87">
        <f>SUM(E9:E35)</f>
        <v>0</v>
      </c>
      <c r="F36" s="87">
        <f>SUM(F9:F34)</f>
        <v>0</v>
      </c>
      <c r="G36" s="87">
        <f>SUM(G9:G34)</f>
        <v>0</v>
      </c>
      <c r="H36" s="87">
        <f>SUM(H9:H34)</f>
        <v>0</v>
      </c>
      <c r="I36" s="87">
        <f>SUM(I9:I35)</f>
        <v>26778</v>
      </c>
      <c r="J36" s="87">
        <f>SUM(J9:J34)</f>
        <v>0</v>
      </c>
      <c r="K36" s="87">
        <f>SUM(K9:K35)</f>
        <v>3063174</v>
      </c>
    </row>
    <row r="37" spans="1:11" ht="15">
      <c r="A37" s="218" t="s">
        <v>379</v>
      </c>
      <c r="B37" s="219"/>
      <c r="C37" s="219"/>
      <c r="D37" s="219"/>
      <c r="E37" s="219"/>
      <c r="F37" s="219"/>
      <c r="G37" s="219"/>
      <c r="H37" s="219"/>
      <c r="I37" s="219"/>
      <c r="J37" s="219"/>
      <c r="K37" s="220"/>
    </row>
    <row r="38" spans="1:11" ht="15">
      <c r="A38" s="126" t="s">
        <v>380</v>
      </c>
      <c r="B38" s="122" t="s">
        <v>379</v>
      </c>
      <c r="C38" s="127">
        <v>4955</v>
      </c>
      <c r="D38" s="127">
        <v>0</v>
      </c>
      <c r="E38" s="127"/>
      <c r="F38" s="128"/>
      <c r="G38" s="128"/>
      <c r="H38" s="128"/>
      <c r="I38" s="127">
        <v>0</v>
      </c>
      <c r="J38" s="127"/>
      <c r="K38" s="129">
        <f>C38+D38+E38+I38+J38</f>
        <v>4955</v>
      </c>
    </row>
    <row r="39" spans="1:11" ht="15">
      <c r="A39" s="221" t="s">
        <v>381</v>
      </c>
      <c r="B39" s="222"/>
      <c r="C39" s="87">
        <f>SUM(C38)</f>
        <v>4955</v>
      </c>
      <c r="D39" s="87">
        <f>SUM(D38)</f>
        <v>0</v>
      </c>
      <c r="E39" s="87">
        <f t="shared" si="2" ref="E39:J39">SUM(E38)</f>
        <v>0</v>
      </c>
      <c r="F39" s="87">
        <f t="shared" si="2"/>
        <v>0</v>
      </c>
      <c r="G39" s="87">
        <f t="shared" si="2"/>
        <v>0</v>
      </c>
      <c r="H39" s="87">
        <f t="shared" si="2"/>
        <v>0</v>
      </c>
      <c r="I39" s="87">
        <f t="shared" si="2"/>
        <v>0</v>
      </c>
      <c r="J39" s="87">
        <f t="shared" si="2"/>
        <v>0</v>
      </c>
      <c r="K39" s="119">
        <f>SUM(K38)</f>
        <v>4955</v>
      </c>
    </row>
    <row r="40" spans="1:11" ht="15">
      <c r="A40" s="218" t="s">
        <v>245</v>
      </c>
      <c r="B40" s="219"/>
      <c r="C40" s="219"/>
      <c r="D40" s="219"/>
      <c r="E40" s="219"/>
      <c r="F40" s="219"/>
      <c r="G40" s="219"/>
      <c r="H40" s="219"/>
      <c r="I40" s="219"/>
      <c r="J40" s="219"/>
      <c r="K40" s="220"/>
    </row>
    <row r="41" spans="1:11" ht="15">
      <c r="A41" s="126" t="s">
        <v>382</v>
      </c>
      <c r="B41" s="122" t="s">
        <v>383</v>
      </c>
      <c r="C41" s="127">
        <v>178869</v>
      </c>
      <c r="D41" s="127"/>
      <c r="E41" s="127"/>
      <c r="F41" s="128"/>
      <c r="G41" s="128"/>
      <c r="H41" s="128"/>
      <c r="I41" s="127"/>
      <c r="J41" s="127"/>
      <c r="K41" s="129">
        <f>C41+D41+E41+I41+J41</f>
        <v>178869</v>
      </c>
    </row>
    <row r="42" spans="1:11" ht="15">
      <c r="A42" s="126" t="s">
        <v>384</v>
      </c>
      <c r="B42" s="122" t="s">
        <v>385</v>
      </c>
      <c r="C42" s="127">
        <v>208418</v>
      </c>
      <c r="D42" s="127"/>
      <c r="E42" s="127"/>
      <c r="F42" s="128"/>
      <c r="G42" s="128"/>
      <c r="H42" s="128"/>
      <c r="I42" s="127"/>
      <c r="J42" s="127"/>
      <c r="K42" s="129">
        <f>C42+D42+E42+I42+J42</f>
        <v>208418</v>
      </c>
    </row>
    <row r="43" spans="1:11" ht="15">
      <c r="A43" s="221" t="s">
        <v>386</v>
      </c>
      <c r="B43" s="222"/>
      <c r="C43" s="87">
        <f>SUM(C41:C42)</f>
        <v>387287</v>
      </c>
      <c r="D43" s="87">
        <f>SUM(D41:D42)</f>
        <v>0</v>
      </c>
      <c r="E43" s="87">
        <f t="shared" si="3" ref="E43:J43">SUM(E41:E42)</f>
        <v>0</v>
      </c>
      <c r="F43" s="87">
        <f t="shared" si="3"/>
        <v>0</v>
      </c>
      <c r="G43" s="87">
        <f t="shared" si="3"/>
        <v>0</v>
      </c>
      <c r="H43" s="87">
        <f t="shared" si="3"/>
        <v>0</v>
      </c>
      <c r="I43" s="87">
        <f t="shared" si="3"/>
        <v>0</v>
      </c>
      <c r="J43" s="87">
        <f t="shared" si="3"/>
        <v>0</v>
      </c>
      <c r="K43" s="119">
        <f>SUM(K41:K42)</f>
        <v>387287</v>
      </c>
    </row>
    <row r="44" spans="1:11" ht="15">
      <c r="A44" s="223" t="s">
        <v>247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5"/>
    </row>
    <row r="45" spans="1:11" ht="15">
      <c r="A45" s="226"/>
      <c r="B45" s="227"/>
      <c r="C45" s="227"/>
      <c r="D45" s="227"/>
      <c r="E45" s="227"/>
      <c r="F45" s="227"/>
      <c r="G45" s="227"/>
      <c r="H45" s="227"/>
      <c r="I45" s="227"/>
      <c r="J45" s="227"/>
      <c r="K45" s="228"/>
    </row>
    <row r="46" spans="1:11" ht="25.5">
      <c r="A46" s="126" t="s">
        <v>387</v>
      </c>
      <c r="B46" s="122" t="s">
        <v>388</v>
      </c>
      <c r="C46" s="127">
        <v>72064</v>
      </c>
      <c r="D46" s="127"/>
      <c r="E46" s="127"/>
      <c r="F46" s="128"/>
      <c r="G46" s="128"/>
      <c r="H46" s="128"/>
      <c r="I46" s="127"/>
      <c r="J46" s="127"/>
      <c r="K46" s="129">
        <f t="shared" si="4" ref="K46:K60">C46+D46+E46+F46+I46+J46</f>
        <v>72064</v>
      </c>
    </row>
    <row r="47" spans="1:11" ht="38.25">
      <c r="A47" s="130" t="s">
        <v>389</v>
      </c>
      <c r="B47" s="123" t="s">
        <v>222</v>
      </c>
      <c r="C47" s="127">
        <v>10209</v>
      </c>
      <c r="D47" s="127"/>
      <c r="E47" s="127"/>
      <c r="F47" s="127"/>
      <c r="G47" s="127"/>
      <c r="H47" s="127"/>
      <c r="I47" s="127"/>
      <c r="J47" s="127"/>
      <c r="K47" s="129">
        <f t="shared" si="4"/>
        <v>10209</v>
      </c>
    </row>
    <row r="48" spans="1:11" ht="51.75">
      <c r="A48" s="130" t="s">
        <v>970</v>
      </c>
      <c r="B48" s="178" t="s">
        <v>854</v>
      </c>
      <c r="C48" s="127">
        <v>22000</v>
      </c>
      <c r="D48" s="127"/>
      <c r="E48" s="127">
        <v>16000</v>
      </c>
      <c r="F48" s="127"/>
      <c r="G48" s="127"/>
      <c r="H48" s="127"/>
      <c r="I48" s="127"/>
      <c r="J48" s="127">
        <v>88790</v>
      </c>
      <c r="K48" s="129">
        <f t="shared" si="4"/>
        <v>126790</v>
      </c>
    </row>
    <row r="49" spans="1:11" ht="25.5">
      <c r="A49" s="126" t="s">
        <v>390</v>
      </c>
      <c r="B49" s="122" t="s">
        <v>391</v>
      </c>
      <c r="C49" s="127"/>
      <c r="D49" s="127">
        <v>23854</v>
      </c>
      <c r="E49" s="127">
        <v>64093</v>
      </c>
      <c r="F49" s="128"/>
      <c r="G49" s="128"/>
      <c r="H49" s="128"/>
      <c r="I49" s="127">
        <v>64</v>
      </c>
      <c r="J49" s="127"/>
      <c r="K49" s="129">
        <f t="shared" si="4"/>
        <v>88011</v>
      </c>
    </row>
    <row r="50" spans="1:11" ht="15">
      <c r="A50" s="126" t="s">
        <v>392</v>
      </c>
      <c r="B50" s="122" t="s">
        <v>393</v>
      </c>
      <c r="C50" s="127">
        <v>125195</v>
      </c>
      <c r="D50" s="127"/>
      <c r="E50" s="127"/>
      <c r="F50" s="128"/>
      <c r="G50" s="128"/>
      <c r="H50" s="128"/>
      <c r="I50" s="127"/>
      <c r="J50" s="127"/>
      <c r="K50" s="129">
        <f t="shared" si="4"/>
        <v>125195</v>
      </c>
    </row>
    <row r="51" spans="1:11" ht="25.5">
      <c r="A51" s="126" t="s">
        <v>394</v>
      </c>
      <c r="B51" s="122" t="s">
        <v>395</v>
      </c>
      <c r="C51" s="127">
        <v>76508</v>
      </c>
      <c r="D51" s="127"/>
      <c r="E51" s="127"/>
      <c r="F51" s="128"/>
      <c r="G51" s="128"/>
      <c r="H51" s="128"/>
      <c r="I51" s="127"/>
      <c r="J51" s="127"/>
      <c r="K51" s="129">
        <f t="shared" si="4"/>
        <v>76508</v>
      </c>
    </row>
    <row r="52" spans="1:11" ht="15">
      <c r="A52" s="126" t="s">
        <v>396</v>
      </c>
      <c r="B52" s="122" t="s">
        <v>397</v>
      </c>
      <c r="C52" s="127">
        <v>24054</v>
      </c>
      <c r="D52" s="127">
        <v>17910</v>
      </c>
      <c r="E52" s="127"/>
      <c r="F52" s="128"/>
      <c r="G52" s="128"/>
      <c r="H52" s="128"/>
      <c r="I52" s="127"/>
      <c r="J52" s="127"/>
      <c r="K52" s="129">
        <f t="shared" si="4"/>
        <v>41964</v>
      </c>
    </row>
    <row r="53" spans="1:11" ht="15">
      <c r="A53" s="126" t="s">
        <v>398</v>
      </c>
      <c r="B53" s="122"/>
      <c r="C53" s="127"/>
      <c r="D53" s="127"/>
      <c r="E53" s="127"/>
      <c r="F53" s="128"/>
      <c r="G53" s="128"/>
      <c r="H53" s="128"/>
      <c r="I53" s="127"/>
      <c r="J53" s="127"/>
      <c r="K53" s="129">
        <f t="shared" si="4"/>
        <v>0</v>
      </c>
    </row>
    <row r="54" spans="1:11" ht="15">
      <c r="A54" s="126" t="s">
        <v>399</v>
      </c>
      <c r="B54" s="122" t="s">
        <v>400</v>
      </c>
      <c r="C54" s="127"/>
      <c r="D54" s="127"/>
      <c r="E54" s="127">
        <v>18698</v>
      </c>
      <c r="F54" s="128"/>
      <c r="G54" s="128"/>
      <c r="H54" s="128"/>
      <c r="I54" s="127">
        <v>2699</v>
      </c>
      <c r="J54" s="127"/>
      <c r="K54" s="129">
        <f t="shared" si="4"/>
        <v>21397</v>
      </c>
    </row>
    <row r="55" spans="1:11" ht="25.5">
      <c r="A55" s="126" t="s">
        <v>401</v>
      </c>
      <c r="B55" s="122" t="s">
        <v>402</v>
      </c>
      <c r="C55" s="127"/>
      <c r="D55" s="127"/>
      <c r="E55" s="127">
        <v>50000</v>
      </c>
      <c r="F55" s="128"/>
      <c r="G55" s="128"/>
      <c r="H55" s="128"/>
      <c r="I55" s="127">
        <v>31380</v>
      </c>
      <c r="J55" s="127"/>
      <c r="K55" s="129">
        <f t="shared" si="4"/>
        <v>81380</v>
      </c>
    </row>
    <row r="56" spans="1:11" ht="15">
      <c r="A56" s="126"/>
      <c r="B56" s="122"/>
      <c r="C56" s="127"/>
      <c r="D56" s="127"/>
      <c r="E56" s="127"/>
      <c r="F56" s="128"/>
      <c r="G56" s="128"/>
      <c r="H56" s="128"/>
      <c r="I56" s="127"/>
      <c r="J56" s="127"/>
      <c r="K56" s="129">
        <f t="shared" si="4"/>
        <v>0</v>
      </c>
    </row>
    <row r="57" spans="1:11" ht="55.5" customHeight="1">
      <c r="A57" s="126" t="s">
        <v>403</v>
      </c>
      <c r="B57" s="124" t="s">
        <v>404</v>
      </c>
      <c r="C57" s="127"/>
      <c r="D57" s="127"/>
      <c r="E57" s="127">
        <v>9050</v>
      </c>
      <c r="F57" s="128"/>
      <c r="G57" s="128"/>
      <c r="H57" s="128"/>
      <c r="I57" s="127"/>
      <c r="J57" s="127"/>
      <c r="K57" s="129">
        <f t="shared" si="4"/>
        <v>9050</v>
      </c>
    </row>
    <row r="58" spans="1:11" ht="43.5" customHeight="1">
      <c r="A58" s="126" t="s">
        <v>405</v>
      </c>
      <c r="B58" s="125" t="s">
        <v>406</v>
      </c>
      <c r="C58" s="127">
        <v>1001</v>
      </c>
      <c r="D58" s="127"/>
      <c r="E58" s="127">
        <v>12988</v>
      </c>
      <c r="F58" s="128"/>
      <c r="G58" s="128"/>
      <c r="H58" s="128"/>
      <c r="I58" s="127">
        <v>5848</v>
      </c>
      <c r="J58" s="127"/>
      <c r="K58" s="129">
        <f t="shared" si="4"/>
        <v>19837</v>
      </c>
    </row>
    <row r="59" spans="1:11" ht="29.1" customHeight="1">
      <c r="A59" s="126" t="s">
        <v>407</v>
      </c>
      <c r="B59" s="125" t="s">
        <v>215</v>
      </c>
      <c r="C59" s="127">
        <v>25212</v>
      </c>
      <c r="D59" s="127"/>
      <c r="E59" s="127">
        <v>14961</v>
      </c>
      <c r="F59" s="128"/>
      <c r="G59" s="128"/>
      <c r="H59" s="128"/>
      <c r="I59" s="127"/>
      <c r="J59" s="127">
        <v>219049</v>
      </c>
      <c r="K59" s="129">
        <f t="shared" si="4"/>
        <v>259222</v>
      </c>
    </row>
    <row r="60" spans="1:11" ht="15">
      <c r="A60" s="126" t="s">
        <v>408</v>
      </c>
      <c r="B60" s="122" t="s">
        <v>409</v>
      </c>
      <c r="C60" s="127">
        <v>11024</v>
      </c>
      <c r="D60" s="127"/>
      <c r="E60" s="127"/>
      <c r="F60" s="128"/>
      <c r="G60" s="128"/>
      <c r="H60" s="128"/>
      <c r="I60" s="127"/>
      <c r="J60" s="127"/>
      <c r="K60" s="129">
        <f t="shared" si="4"/>
        <v>11024</v>
      </c>
    </row>
    <row r="61" spans="1:11" ht="15">
      <c r="A61" s="205" t="s">
        <v>410</v>
      </c>
      <c r="B61" s="206"/>
      <c r="C61" s="87">
        <f>SUM(C46:C60)</f>
        <v>367267</v>
      </c>
      <c r="D61" s="87">
        <f>SUM(D46:D60)</f>
        <v>41764</v>
      </c>
      <c r="E61" s="87">
        <f>SUM(E46:E60)</f>
        <v>185790</v>
      </c>
      <c r="F61" s="87">
        <f t="shared" si="5" ref="F61:K61">SUM(F46:F60)</f>
        <v>0</v>
      </c>
      <c r="G61" s="87">
        <f t="shared" si="5"/>
        <v>0</v>
      </c>
      <c r="H61" s="87">
        <f t="shared" si="5"/>
        <v>0</v>
      </c>
      <c r="I61" s="87">
        <f>SUM(I46:I60)</f>
        <v>39991</v>
      </c>
      <c r="J61" s="87">
        <f t="shared" si="5"/>
        <v>307839</v>
      </c>
      <c r="K61" s="87">
        <f t="shared" si="5"/>
        <v>942651</v>
      </c>
    </row>
    <row r="62" spans="1:11" ht="15">
      <c r="A62" s="121"/>
      <c r="B62" s="120"/>
      <c r="C62" s="76"/>
      <c r="D62" s="76"/>
      <c r="E62" s="76"/>
      <c r="F62" s="76"/>
      <c r="G62" s="76"/>
      <c r="H62" s="76"/>
      <c r="I62" s="76"/>
      <c r="J62" s="76"/>
      <c r="K62" s="77"/>
    </row>
    <row r="63" spans="1:11" ht="15">
      <c r="A63" s="218" t="s">
        <v>249</v>
      </c>
      <c r="B63" s="219"/>
      <c r="C63" s="219"/>
      <c r="D63" s="219"/>
      <c r="E63" s="219"/>
      <c r="F63" s="219"/>
      <c r="G63" s="219"/>
      <c r="H63" s="219"/>
      <c r="I63" s="219"/>
      <c r="J63" s="219"/>
      <c r="K63" s="220"/>
    </row>
    <row r="64" spans="1:11" ht="15">
      <c r="A64" s="68" t="s">
        <v>411</v>
      </c>
      <c r="B64" s="69" t="s">
        <v>412</v>
      </c>
      <c r="C64" s="70">
        <v>31000</v>
      </c>
      <c r="D64" s="70"/>
      <c r="E64" s="70"/>
      <c r="F64" s="70"/>
      <c r="G64" s="70"/>
      <c r="H64" s="70"/>
      <c r="I64" s="70"/>
      <c r="J64" s="70"/>
      <c r="K64" s="71">
        <f>C64+D64+E64+I64+J64</f>
        <v>31000</v>
      </c>
    </row>
    <row r="65" spans="1:11" ht="15">
      <c r="A65" s="221" t="s">
        <v>413</v>
      </c>
      <c r="B65" s="222"/>
      <c r="C65" s="87">
        <f>SUM(C64)</f>
        <v>31000</v>
      </c>
      <c r="D65" s="87">
        <f>SUM(D64)</f>
        <v>0</v>
      </c>
      <c r="E65" s="87">
        <f t="shared" si="6" ref="E65:K65">SUM(E64)</f>
        <v>0</v>
      </c>
      <c r="F65" s="87">
        <f t="shared" si="6"/>
        <v>0</v>
      </c>
      <c r="G65" s="87">
        <f t="shared" si="6"/>
        <v>0</v>
      </c>
      <c r="H65" s="87">
        <f t="shared" si="6"/>
        <v>0</v>
      </c>
      <c r="I65" s="87">
        <f t="shared" si="6"/>
        <v>0</v>
      </c>
      <c r="J65" s="87">
        <f t="shared" si="6"/>
        <v>0</v>
      </c>
      <c r="K65" s="87">
        <f t="shared" si="6"/>
        <v>31000</v>
      </c>
    </row>
    <row r="66" spans="1:11" ht="15">
      <c r="A66" s="223" t="s">
        <v>251</v>
      </c>
      <c r="B66" s="224"/>
      <c r="C66" s="224"/>
      <c r="D66" s="224"/>
      <c r="E66" s="224"/>
      <c r="F66" s="224"/>
      <c r="G66" s="224"/>
      <c r="H66" s="224"/>
      <c r="I66" s="224"/>
      <c r="J66" s="224"/>
      <c r="K66" s="225"/>
    </row>
    <row r="67" spans="1:11" ht="15">
      <c r="A67" s="226"/>
      <c r="B67" s="227"/>
      <c r="C67" s="227"/>
      <c r="D67" s="227"/>
      <c r="E67" s="227"/>
      <c r="F67" s="227"/>
      <c r="G67" s="227"/>
      <c r="H67" s="227"/>
      <c r="I67" s="227"/>
      <c r="J67" s="227"/>
      <c r="K67" s="228"/>
    </row>
    <row r="68" spans="1:11" ht="15">
      <c r="A68" s="229" t="s">
        <v>414</v>
      </c>
      <c r="B68" s="230"/>
      <c r="C68" s="230"/>
      <c r="D68" s="230"/>
      <c r="E68" s="230"/>
      <c r="F68" s="230"/>
      <c r="G68" s="230"/>
      <c r="H68" s="230"/>
      <c r="I68" s="230"/>
      <c r="J68" s="230"/>
      <c r="K68" s="231"/>
    </row>
    <row r="69" spans="1:11" ht="25.5">
      <c r="A69" s="126" t="s">
        <v>415</v>
      </c>
      <c r="B69" s="122" t="s">
        <v>416</v>
      </c>
      <c r="C69" s="127">
        <v>304940</v>
      </c>
      <c r="D69" s="127"/>
      <c r="E69" s="127"/>
      <c r="F69" s="128"/>
      <c r="G69" s="128"/>
      <c r="H69" s="128"/>
      <c r="I69" s="127"/>
      <c r="J69" s="127"/>
      <c r="K69" s="129">
        <f t="shared" si="7" ref="K69:K104">C69+D69+E69+F69+G69+H69+I69+J69</f>
        <v>304940</v>
      </c>
    </row>
    <row r="70" spans="1:11" ht="30" customHeight="1">
      <c r="A70" s="126" t="s">
        <v>417</v>
      </c>
      <c r="B70" s="122" t="s">
        <v>416</v>
      </c>
      <c r="C70" s="127">
        <v>547305</v>
      </c>
      <c r="D70" s="127"/>
      <c r="E70" s="127"/>
      <c r="F70" s="128"/>
      <c r="G70" s="128"/>
      <c r="H70" s="128"/>
      <c r="I70" s="127"/>
      <c r="J70" s="127"/>
      <c r="K70" s="129">
        <f t="shared" si="7"/>
        <v>547305</v>
      </c>
    </row>
    <row r="71" spans="1:11" ht="29.45" customHeight="1">
      <c r="A71" s="126" t="s">
        <v>418</v>
      </c>
      <c r="B71" s="122" t="s">
        <v>416</v>
      </c>
      <c r="C71" s="127">
        <v>60361</v>
      </c>
      <c r="D71" s="127"/>
      <c r="E71" s="127"/>
      <c r="F71" s="128"/>
      <c r="G71" s="128"/>
      <c r="H71" s="128"/>
      <c r="I71" s="127"/>
      <c r="J71" s="127"/>
      <c r="K71" s="129">
        <f t="shared" si="7"/>
        <v>60361</v>
      </c>
    </row>
    <row r="72" spans="1:11" ht="25.5">
      <c r="A72" s="126" t="s">
        <v>419</v>
      </c>
      <c r="B72" s="122" t="s">
        <v>416</v>
      </c>
      <c r="C72" s="127">
        <v>24000</v>
      </c>
      <c r="D72" s="127"/>
      <c r="E72" s="127"/>
      <c r="F72" s="128"/>
      <c r="G72" s="128"/>
      <c r="H72" s="128"/>
      <c r="I72" s="127"/>
      <c r="J72" s="127"/>
      <c r="K72" s="129">
        <f t="shared" si="7"/>
        <v>24000</v>
      </c>
    </row>
    <row r="73" spans="1:11" ht="25.5">
      <c r="A73" s="126" t="s">
        <v>420</v>
      </c>
      <c r="B73" s="122" t="s">
        <v>416</v>
      </c>
      <c r="C73" s="127">
        <v>63644</v>
      </c>
      <c r="D73" s="127"/>
      <c r="E73" s="127"/>
      <c r="F73" s="128"/>
      <c r="G73" s="128"/>
      <c r="H73" s="128"/>
      <c r="I73" s="127"/>
      <c r="J73" s="127"/>
      <c r="K73" s="129">
        <f t="shared" si="7"/>
        <v>63644</v>
      </c>
    </row>
    <row r="74" spans="1:11" ht="32.45" customHeight="1">
      <c r="A74" s="126" t="s">
        <v>421</v>
      </c>
      <c r="B74" s="122" t="s">
        <v>416</v>
      </c>
      <c r="C74" s="127">
        <v>36114</v>
      </c>
      <c r="D74" s="127"/>
      <c r="E74" s="127"/>
      <c r="F74" s="128"/>
      <c r="G74" s="128"/>
      <c r="H74" s="128"/>
      <c r="I74" s="127"/>
      <c r="J74" s="127"/>
      <c r="K74" s="129">
        <f t="shared" si="7"/>
        <v>36114</v>
      </c>
    </row>
    <row r="75" spans="1:11" ht="28.5" customHeight="1">
      <c r="A75" s="126" t="s">
        <v>422</v>
      </c>
      <c r="B75" s="122" t="s">
        <v>423</v>
      </c>
      <c r="C75" s="127">
        <v>9657</v>
      </c>
      <c r="D75" s="127"/>
      <c r="E75" s="127"/>
      <c r="F75" s="128"/>
      <c r="G75" s="128"/>
      <c r="H75" s="128"/>
      <c r="I75" s="127"/>
      <c r="J75" s="127"/>
      <c r="K75" s="129">
        <f t="shared" si="7"/>
        <v>9657</v>
      </c>
    </row>
    <row r="76" spans="1:11" ht="30" customHeight="1">
      <c r="A76" s="126" t="s">
        <v>424</v>
      </c>
      <c r="B76" s="122" t="s">
        <v>425</v>
      </c>
      <c r="C76" s="127">
        <v>12290</v>
      </c>
      <c r="D76" s="127"/>
      <c r="E76" s="127"/>
      <c r="F76" s="128"/>
      <c r="G76" s="128"/>
      <c r="H76" s="128"/>
      <c r="I76" s="127"/>
      <c r="J76" s="127"/>
      <c r="K76" s="129">
        <f t="shared" si="7"/>
        <v>12290</v>
      </c>
    </row>
    <row r="77" spans="1:11" ht="29.1" customHeight="1">
      <c r="A77" s="126" t="s">
        <v>426</v>
      </c>
      <c r="B77" s="122" t="s">
        <v>427</v>
      </c>
      <c r="C77" s="127">
        <v>16483</v>
      </c>
      <c r="D77" s="127"/>
      <c r="E77" s="127"/>
      <c r="F77" s="128"/>
      <c r="G77" s="128"/>
      <c r="H77" s="128"/>
      <c r="I77" s="127"/>
      <c r="J77" s="127"/>
      <c r="K77" s="129">
        <f t="shared" si="7"/>
        <v>16483</v>
      </c>
    </row>
    <row r="78" spans="1:11" ht="25.5">
      <c r="A78" s="126" t="s">
        <v>428</v>
      </c>
      <c r="B78" s="122" t="s">
        <v>429</v>
      </c>
      <c r="C78" s="127">
        <v>12050</v>
      </c>
      <c r="D78" s="127"/>
      <c r="E78" s="127"/>
      <c r="F78" s="128"/>
      <c r="G78" s="128"/>
      <c r="H78" s="128"/>
      <c r="I78" s="127"/>
      <c r="J78" s="127"/>
      <c r="K78" s="129">
        <f t="shared" si="7"/>
        <v>12050</v>
      </c>
    </row>
    <row r="79" spans="1:11" ht="31.5" customHeight="1">
      <c r="A79" s="126" t="s">
        <v>430</v>
      </c>
      <c r="B79" s="122" t="s">
        <v>431</v>
      </c>
      <c r="C79" s="127">
        <v>31200</v>
      </c>
      <c r="D79" s="127"/>
      <c r="E79" s="127"/>
      <c r="F79" s="128"/>
      <c r="G79" s="128"/>
      <c r="H79" s="128"/>
      <c r="I79" s="127"/>
      <c r="J79" s="127"/>
      <c r="K79" s="129">
        <f t="shared" si="7"/>
        <v>31200</v>
      </c>
    </row>
    <row r="80" spans="1:11" ht="25.5">
      <c r="A80" s="126" t="s">
        <v>432</v>
      </c>
      <c r="B80" s="122" t="s">
        <v>433</v>
      </c>
      <c r="C80" s="127">
        <v>10850</v>
      </c>
      <c r="D80" s="127"/>
      <c r="E80" s="127"/>
      <c r="F80" s="128"/>
      <c r="G80" s="128"/>
      <c r="H80" s="128"/>
      <c r="I80" s="127"/>
      <c r="J80" s="127"/>
      <c r="K80" s="129">
        <f t="shared" si="7"/>
        <v>10850</v>
      </c>
    </row>
    <row r="81" spans="1:11" ht="25.5">
      <c r="A81" s="126" t="s">
        <v>434</v>
      </c>
      <c r="B81" s="122" t="s">
        <v>435</v>
      </c>
      <c r="C81" s="127">
        <v>242913</v>
      </c>
      <c r="D81" s="127"/>
      <c r="E81" s="127"/>
      <c r="F81" s="128"/>
      <c r="G81" s="128"/>
      <c r="H81" s="128"/>
      <c r="I81" s="127"/>
      <c r="J81" s="127"/>
      <c r="K81" s="129">
        <f t="shared" si="7"/>
        <v>242913</v>
      </c>
    </row>
    <row r="82" spans="1:11" ht="38.25">
      <c r="A82" s="126" t="s">
        <v>436</v>
      </c>
      <c r="B82" s="122" t="s">
        <v>437</v>
      </c>
      <c r="C82" s="127">
        <v>46450</v>
      </c>
      <c r="D82" s="127"/>
      <c r="E82" s="127"/>
      <c r="F82" s="128"/>
      <c r="G82" s="128"/>
      <c r="H82" s="128"/>
      <c r="I82" s="127"/>
      <c r="J82" s="127"/>
      <c r="K82" s="129">
        <f t="shared" si="7"/>
        <v>46450</v>
      </c>
    </row>
    <row r="83" spans="1:11" ht="25.5">
      <c r="A83" s="126" t="s">
        <v>972</v>
      </c>
      <c r="B83" s="122" t="s">
        <v>971</v>
      </c>
      <c r="C83" s="127"/>
      <c r="D83" s="127"/>
      <c r="E83" s="127">
        <v>57475</v>
      </c>
      <c r="F83" s="128"/>
      <c r="G83" s="128"/>
      <c r="H83" s="128"/>
      <c r="I83" s="127"/>
      <c r="J83" s="127"/>
      <c r="K83" s="129">
        <f t="shared" si="8" ref="K83">C83+D83+E83+F83+G83+H83+I83+J83</f>
        <v>57475</v>
      </c>
    </row>
    <row r="84" spans="1:11" ht="25.5">
      <c r="A84" s="126" t="s">
        <v>438</v>
      </c>
      <c r="B84" s="122" t="s">
        <v>439</v>
      </c>
      <c r="C84" s="127">
        <v>60820</v>
      </c>
      <c r="D84" s="127"/>
      <c r="E84" s="127"/>
      <c r="F84" s="128"/>
      <c r="G84" s="128"/>
      <c r="H84" s="128"/>
      <c r="I84" s="127"/>
      <c r="J84" s="127"/>
      <c r="K84" s="129">
        <f t="shared" si="7"/>
        <v>60820</v>
      </c>
    </row>
    <row r="85" spans="1:11" ht="31.5" customHeight="1">
      <c r="A85" s="126" t="s">
        <v>440</v>
      </c>
      <c r="B85" s="122" t="s">
        <v>441</v>
      </c>
      <c r="C85" s="127">
        <v>20250</v>
      </c>
      <c r="D85" s="127"/>
      <c r="E85" s="127"/>
      <c r="F85" s="128"/>
      <c r="G85" s="128"/>
      <c r="H85" s="128"/>
      <c r="I85" s="127"/>
      <c r="J85" s="127"/>
      <c r="K85" s="129">
        <f t="shared" si="7"/>
        <v>20250</v>
      </c>
    </row>
    <row r="86" spans="1:11" ht="52.5" customHeight="1">
      <c r="A86" s="126" t="s">
        <v>973</v>
      </c>
      <c r="B86" s="177" t="s">
        <v>974</v>
      </c>
      <c r="C86" s="127"/>
      <c r="D86" s="127"/>
      <c r="E86" s="127">
        <v>255087</v>
      </c>
      <c r="F86" s="128"/>
      <c r="G86" s="128"/>
      <c r="H86" s="128"/>
      <c r="I86" s="127"/>
      <c r="J86" s="127">
        <v>245082</v>
      </c>
      <c r="K86" s="129">
        <f t="shared" si="9" ref="K86">C86+D86+E86+F86+G86+H86+I86+J86</f>
        <v>500169</v>
      </c>
    </row>
    <row r="87" spans="1:11" ht="25.5">
      <c r="A87" s="126" t="s">
        <v>442</v>
      </c>
      <c r="B87" s="122" t="s">
        <v>443</v>
      </c>
      <c r="C87" s="127">
        <v>33217</v>
      </c>
      <c r="D87" s="127"/>
      <c r="E87" s="127"/>
      <c r="F87" s="128"/>
      <c r="G87" s="128"/>
      <c r="H87" s="128"/>
      <c r="I87" s="127"/>
      <c r="J87" s="127"/>
      <c r="K87" s="129">
        <f t="shared" si="7"/>
        <v>33217</v>
      </c>
    </row>
    <row r="88" spans="1:11" ht="25.5">
      <c r="A88" s="126" t="s">
        <v>444</v>
      </c>
      <c r="B88" s="122" t="s">
        <v>839</v>
      </c>
      <c r="C88" s="127">
        <v>9760</v>
      </c>
      <c r="D88" s="127"/>
      <c r="E88" s="127"/>
      <c r="F88" s="128"/>
      <c r="G88" s="128"/>
      <c r="H88" s="128"/>
      <c r="I88" s="127"/>
      <c r="J88" s="127"/>
      <c r="K88" s="129">
        <f t="shared" si="7"/>
        <v>9760</v>
      </c>
    </row>
    <row r="89" spans="1:11" ht="25.5">
      <c r="A89" s="126" t="s">
        <v>445</v>
      </c>
      <c r="B89" s="122" t="s">
        <v>446</v>
      </c>
      <c r="C89" s="127">
        <v>30605</v>
      </c>
      <c r="D89" s="127"/>
      <c r="E89" s="127"/>
      <c r="F89" s="128"/>
      <c r="G89" s="128"/>
      <c r="H89" s="128"/>
      <c r="I89" s="127"/>
      <c r="J89" s="127"/>
      <c r="K89" s="129">
        <f t="shared" si="7"/>
        <v>30605</v>
      </c>
    </row>
    <row r="90" spans="1:11" ht="25.5">
      <c r="A90" s="126" t="s">
        <v>447</v>
      </c>
      <c r="B90" s="122" t="s">
        <v>448</v>
      </c>
      <c r="C90" s="127">
        <v>3105</v>
      </c>
      <c r="D90" s="127"/>
      <c r="E90" s="127"/>
      <c r="F90" s="128"/>
      <c r="G90" s="128"/>
      <c r="H90" s="128"/>
      <c r="I90" s="127"/>
      <c r="J90" s="127"/>
      <c r="K90" s="129">
        <f t="shared" si="7"/>
        <v>3105</v>
      </c>
    </row>
    <row r="91" spans="1:11" ht="25.5">
      <c r="A91" s="126" t="s">
        <v>449</v>
      </c>
      <c r="B91" s="122" t="s">
        <v>450</v>
      </c>
      <c r="C91" s="127">
        <v>13165</v>
      </c>
      <c r="D91" s="127"/>
      <c r="E91" s="127"/>
      <c r="F91" s="128"/>
      <c r="G91" s="128"/>
      <c r="H91" s="128"/>
      <c r="I91" s="127"/>
      <c r="J91" s="127"/>
      <c r="K91" s="129">
        <f t="shared" si="7"/>
        <v>13165</v>
      </c>
    </row>
    <row r="92" spans="1:11" ht="25.5">
      <c r="A92" s="126" t="s">
        <v>451</v>
      </c>
      <c r="B92" s="122" t="s">
        <v>452</v>
      </c>
      <c r="C92" s="127">
        <v>2800</v>
      </c>
      <c r="D92" s="127"/>
      <c r="E92" s="127"/>
      <c r="F92" s="128"/>
      <c r="G92" s="128"/>
      <c r="H92" s="128"/>
      <c r="I92" s="127"/>
      <c r="J92" s="127"/>
      <c r="K92" s="129">
        <f t="shared" si="7"/>
        <v>2800</v>
      </c>
    </row>
    <row r="93" spans="1:11" ht="38.25">
      <c r="A93" s="126" t="s">
        <v>453</v>
      </c>
      <c r="B93" s="122" t="s">
        <v>454</v>
      </c>
      <c r="C93" s="127">
        <v>31243</v>
      </c>
      <c r="D93" s="127"/>
      <c r="E93" s="127"/>
      <c r="F93" s="128"/>
      <c r="G93" s="128"/>
      <c r="H93" s="128"/>
      <c r="I93" s="127"/>
      <c r="J93" s="127"/>
      <c r="K93" s="129">
        <f t="shared" si="7"/>
        <v>31243</v>
      </c>
    </row>
    <row r="94" spans="1:11" ht="25.5">
      <c r="A94" s="126" t="s">
        <v>455</v>
      </c>
      <c r="B94" s="122" t="s">
        <v>456</v>
      </c>
      <c r="C94" s="127">
        <v>7300</v>
      </c>
      <c r="D94" s="127"/>
      <c r="E94" s="127"/>
      <c r="F94" s="128"/>
      <c r="G94" s="128"/>
      <c r="H94" s="128"/>
      <c r="I94" s="127"/>
      <c r="J94" s="127"/>
      <c r="K94" s="129">
        <f t="shared" si="7"/>
        <v>7300</v>
      </c>
    </row>
    <row r="95" spans="1:11" ht="25.5">
      <c r="A95" s="126" t="s">
        <v>457</v>
      </c>
      <c r="B95" s="122" t="s">
        <v>458</v>
      </c>
      <c r="C95" s="127">
        <v>24818</v>
      </c>
      <c r="D95" s="127"/>
      <c r="E95" s="127"/>
      <c r="F95" s="128"/>
      <c r="G95" s="128"/>
      <c r="H95" s="128"/>
      <c r="I95" s="127"/>
      <c r="J95" s="127"/>
      <c r="K95" s="129">
        <f t="shared" si="7"/>
        <v>24818</v>
      </c>
    </row>
    <row r="96" spans="1:11" ht="25.5">
      <c r="A96" s="126" t="s">
        <v>459</v>
      </c>
      <c r="B96" s="122" t="s">
        <v>460</v>
      </c>
      <c r="C96" s="127">
        <v>19100</v>
      </c>
      <c r="D96" s="127"/>
      <c r="E96" s="127"/>
      <c r="F96" s="128"/>
      <c r="G96" s="128"/>
      <c r="H96" s="128"/>
      <c r="I96" s="127"/>
      <c r="J96" s="127"/>
      <c r="K96" s="129">
        <f t="shared" si="7"/>
        <v>19100</v>
      </c>
    </row>
    <row r="97" spans="1:11" ht="38.25">
      <c r="A97" s="126" t="s">
        <v>461</v>
      </c>
      <c r="B97" s="122" t="s">
        <v>462</v>
      </c>
      <c r="C97" s="127">
        <v>305361</v>
      </c>
      <c r="D97" s="127"/>
      <c r="E97" s="127"/>
      <c r="F97" s="128"/>
      <c r="G97" s="128"/>
      <c r="H97" s="128"/>
      <c r="I97" s="127"/>
      <c r="J97" s="127"/>
      <c r="K97" s="129">
        <f t="shared" si="7"/>
        <v>305361</v>
      </c>
    </row>
    <row r="98" spans="1:11" ht="38.25">
      <c r="A98" s="126" t="s">
        <v>463</v>
      </c>
      <c r="B98" s="122" t="s">
        <v>462</v>
      </c>
      <c r="C98" s="127">
        <v>34736</v>
      </c>
      <c r="D98" s="127"/>
      <c r="E98" s="127"/>
      <c r="F98" s="128"/>
      <c r="G98" s="128"/>
      <c r="H98" s="128"/>
      <c r="I98" s="127"/>
      <c r="J98" s="127"/>
      <c r="K98" s="129">
        <f t="shared" si="7"/>
        <v>34736</v>
      </c>
    </row>
    <row r="99" spans="1:11" ht="25.5">
      <c r="A99" s="126" t="s">
        <v>464</v>
      </c>
      <c r="B99" s="122" t="s">
        <v>465</v>
      </c>
      <c r="C99" s="127">
        <v>10550</v>
      </c>
      <c r="D99" s="127"/>
      <c r="E99" s="127"/>
      <c r="F99" s="128"/>
      <c r="G99" s="128"/>
      <c r="H99" s="128"/>
      <c r="I99" s="127"/>
      <c r="J99" s="127"/>
      <c r="K99" s="129">
        <f t="shared" si="7"/>
        <v>10550</v>
      </c>
    </row>
    <row r="100" spans="1:11" ht="25.5">
      <c r="A100" s="126" t="s">
        <v>466</v>
      </c>
      <c r="B100" s="122" t="s">
        <v>467</v>
      </c>
      <c r="C100" s="127">
        <v>1270</v>
      </c>
      <c r="D100" s="127"/>
      <c r="E100" s="127"/>
      <c r="F100" s="128"/>
      <c r="G100" s="128"/>
      <c r="H100" s="128"/>
      <c r="I100" s="127"/>
      <c r="J100" s="127"/>
      <c r="K100" s="129">
        <f t="shared" si="7"/>
        <v>1270</v>
      </c>
    </row>
    <row r="101" spans="1:11" ht="25.5">
      <c r="A101" s="126" t="s">
        <v>468</v>
      </c>
      <c r="B101" s="122" t="s">
        <v>469</v>
      </c>
      <c r="C101" s="127">
        <v>7200</v>
      </c>
      <c r="D101" s="127"/>
      <c r="E101" s="127"/>
      <c r="F101" s="128"/>
      <c r="G101" s="128"/>
      <c r="H101" s="128"/>
      <c r="I101" s="127"/>
      <c r="J101" s="127"/>
      <c r="K101" s="129">
        <f t="shared" si="7"/>
        <v>7200</v>
      </c>
    </row>
    <row r="102" spans="1:11" ht="25.5">
      <c r="A102" s="126" t="s">
        <v>470</v>
      </c>
      <c r="B102" s="122" t="s">
        <v>471</v>
      </c>
      <c r="C102" s="127">
        <v>2100</v>
      </c>
      <c r="D102" s="127"/>
      <c r="E102" s="127"/>
      <c r="F102" s="128"/>
      <c r="G102" s="128"/>
      <c r="H102" s="128"/>
      <c r="I102" s="127"/>
      <c r="J102" s="127"/>
      <c r="K102" s="129">
        <f t="shared" si="7"/>
        <v>2100</v>
      </c>
    </row>
    <row r="103" spans="1:11" ht="25.5">
      <c r="A103" s="126" t="s">
        <v>472</v>
      </c>
      <c r="B103" s="122" t="s">
        <v>473</v>
      </c>
      <c r="C103" s="127">
        <v>2100</v>
      </c>
      <c r="D103" s="127"/>
      <c r="E103" s="127"/>
      <c r="F103" s="128"/>
      <c r="G103" s="128"/>
      <c r="H103" s="128"/>
      <c r="I103" s="127"/>
      <c r="J103" s="127"/>
      <c r="K103" s="129">
        <f t="shared" si="7"/>
        <v>2100</v>
      </c>
    </row>
    <row r="104" spans="1:11" ht="30.6" customHeight="1">
      <c r="A104" s="126" t="s">
        <v>474</v>
      </c>
      <c r="B104" s="122" t="s">
        <v>475</v>
      </c>
      <c r="C104" s="127">
        <v>462703</v>
      </c>
      <c r="D104" s="127"/>
      <c r="E104" s="127"/>
      <c r="F104" s="128"/>
      <c r="G104" s="128"/>
      <c r="H104" s="128"/>
      <c r="I104" s="127"/>
      <c r="J104" s="127"/>
      <c r="K104" s="129">
        <f t="shared" si="7"/>
        <v>462703</v>
      </c>
    </row>
    <row r="105" spans="1:11" ht="27">
      <c r="A105" s="78"/>
      <c r="B105" s="79" t="s">
        <v>476</v>
      </c>
      <c r="C105" s="73">
        <f>SUM(C69:C104)</f>
        <v>2500460</v>
      </c>
      <c r="D105" s="73">
        <f>SUM(D69:D104)</f>
        <v>0</v>
      </c>
      <c r="E105" s="73">
        <f t="shared" si="10" ref="E105:K105">SUM(E69:E104)</f>
        <v>312562</v>
      </c>
      <c r="F105" s="73">
        <f t="shared" si="10"/>
        <v>0</v>
      </c>
      <c r="G105" s="73">
        <f t="shared" si="10"/>
        <v>0</v>
      </c>
      <c r="H105" s="73">
        <f t="shared" si="10"/>
        <v>0</v>
      </c>
      <c r="I105" s="73">
        <f t="shared" si="10"/>
        <v>0</v>
      </c>
      <c r="J105" s="73">
        <f t="shared" si="10"/>
        <v>245082</v>
      </c>
      <c r="K105" s="73">
        <f t="shared" si="10"/>
        <v>3058104</v>
      </c>
    </row>
    <row r="106" spans="1:11" ht="15">
      <c r="A106" s="68"/>
      <c r="B106" s="79"/>
      <c r="C106" s="80"/>
      <c r="D106" s="80"/>
      <c r="E106" s="80"/>
      <c r="F106" s="81"/>
      <c r="G106" s="81"/>
      <c r="H106" s="81"/>
      <c r="I106" s="80"/>
      <c r="J106" s="80"/>
      <c r="K106" s="82"/>
    </row>
    <row r="107" spans="1:11" ht="15">
      <c r="A107" s="232" t="s">
        <v>477</v>
      </c>
      <c r="B107" s="233"/>
      <c r="C107" s="233"/>
      <c r="D107" s="233"/>
      <c r="E107" s="233"/>
      <c r="F107" s="233"/>
      <c r="G107" s="233"/>
      <c r="H107" s="233"/>
      <c r="I107" s="233"/>
      <c r="J107" s="233"/>
      <c r="K107" s="234"/>
    </row>
    <row r="108" spans="1:11" ht="15">
      <c r="A108" s="126" t="s">
        <v>478</v>
      </c>
      <c r="B108" s="122" t="s">
        <v>479</v>
      </c>
      <c r="C108" s="127">
        <v>117191</v>
      </c>
      <c r="D108" s="127"/>
      <c r="E108" s="127"/>
      <c r="F108" s="128"/>
      <c r="G108" s="128"/>
      <c r="H108" s="128"/>
      <c r="I108" s="127"/>
      <c r="J108" s="127"/>
      <c r="K108" s="129">
        <f t="shared" si="11" ref="K108:K118">C108+D108+E108+F108+G108+H108+I108+J108</f>
        <v>117191</v>
      </c>
    </row>
    <row r="109" spans="1:11" ht="32.1" customHeight="1">
      <c r="A109" s="126" t="s">
        <v>480</v>
      </c>
      <c r="B109" s="122" t="s">
        <v>481</v>
      </c>
      <c r="C109" s="127">
        <v>1707</v>
      </c>
      <c r="D109" s="127"/>
      <c r="E109" s="127"/>
      <c r="F109" s="128"/>
      <c r="G109" s="128"/>
      <c r="H109" s="128"/>
      <c r="I109" s="127"/>
      <c r="J109" s="127"/>
      <c r="K109" s="129">
        <f t="shared" si="11"/>
        <v>1707</v>
      </c>
    </row>
    <row r="110" spans="1:11" ht="25.5">
      <c r="A110" s="126" t="s">
        <v>482</v>
      </c>
      <c r="B110" s="122" t="s">
        <v>483</v>
      </c>
      <c r="C110" s="127">
        <v>250</v>
      </c>
      <c r="D110" s="127"/>
      <c r="E110" s="127"/>
      <c r="F110" s="128"/>
      <c r="G110" s="128"/>
      <c r="H110" s="128"/>
      <c r="I110" s="127"/>
      <c r="J110" s="127"/>
      <c r="K110" s="129">
        <f t="shared" si="11"/>
        <v>250</v>
      </c>
    </row>
    <row r="111" spans="1:11" ht="25.5">
      <c r="A111" s="126" t="s">
        <v>484</v>
      </c>
      <c r="B111" s="122" t="s">
        <v>485</v>
      </c>
      <c r="C111" s="127">
        <v>300</v>
      </c>
      <c r="D111" s="127"/>
      <c r="E111" s="127"/>
      <c r="F111" s="128"/>
      <c r="G111" s="128"/>
      <c r="H111" s="128"/>
      <c r="I111" s="127"/>
      <c r="J111" s="127"/>
      <c r="K111" s="129">
        <f t="shared" si="11"/>
        <v>300</v>
      </c>
    </row>
    <row r="112" spans="1:11" ht="25.5">
      <c r="A112" s="126" t="s">
        <v>486</v>
      </c>
      <c r="B112" s="122" t="s">
        <v>487</v>
      </c>
      <c r="C112" s="127">
        <v>3200</v>
      </c>
      <c r="D112" s="127"/>
      <c r="E112" s="127"/>
      <c r="F112" s="128"/>
      <c r="G112" s="128"/>
      <c r="H112" s="128"/>
      <c r="I112" s="127"/>
      <c r="J112" s="127"/>
      <c r="K112" s="129">
        <f t="shared" si="11"/>
        <v>3200</v>
      </c>
    </row>
    <row r="113" spans="1:11" ht="25.5">
      <c r="A113" s="126" t="s">
        <v>488</v>
      </c>
      <c r="B113" s="122" t="s">
        <v>489</v>
      </c>
      <c r="C113" s="127">
        <v>32550</v>
      </c>
      <c r="D113" s="127"/>
      <c r="E113" s="127"/>
      <c r="F113" s="128"/>
      <c r="G113" s="128"/>
      <c r="H113" s="128"/>
      <c r="I113" s="127"/>
      <c r="J113" s="127"/>
      <c r="K113" s="129">
        <f t="shared" si="11"/>
        <v>32550</v>
      </c>
    </row>
    <row r="114" spans="1:11" ht="25.5">
      <c r="A114" s="126" t="s">
        <v>490</v>
      </c>
      <c r="B114" s="122" t="s">
        <v>491</v>
      </c>
      <c r="C114" s="127">
        <v>4372</v>
      </c>
      <c r="D114" s="127"/>
      <c r="E114" s="127"/>
      <c r="F114" s="128"/>
      <c r="G114" s="128"/>
      <c r="H114" s="128"/>
      <c r="I114" s="127"/>
      <c r="J114" s="127"/>
      <c r="K114" s="129">
        <f t="shared" si="11"/>
        <v>4372</v>
      </c>
    </row>
    <row r="115" spans="1:11" ht="25.5">
      <c r="A115" s="126" t="s">
        <v>492</v>
      </c>
      <c r="B115" s="122" t="s">
        <v>493</v>
      </c>
      <c r="C115" s="127">
        <v>8350</v>
      </c>
      <c r="D115" s="127"/>
      <c r="E115" s="127"/>
      <c r="F115" s="128"/>
      <c r="G115" s="128"/>
      <c r="H115" s="128"/>
      <c r="I115" s="127"/>
      <c r="J115" s="127"/>
      <c r="K115" s="129">
        <f t="shared" si="11"/>
        <v>8350</v>
      </c>
    </row>
    <row r="116" spans="1:11" ht="38.25">
      <c r="A116" s="126" t="s">
        <v>494</v>
      </c>
      <c r="B116" s="122" t="s">
        <v>495</v>
      </c>
      <c r="C116" s="127">
        <v>400</v>
      </c>
      <c r="D116" s="127"/>
      <c r="E116" s="127"/>
      <c r="F116" s="128"/>
      <c r="G116" s="128"/>
      <c r="H116" s="128"/>
      <c r="I116" s="127"/>
      <c r="J116" s="127"/>
      <c r="K116" s="129">
        <f t="shared" si="11"/>
        <v>400</v>
      </c>
    </row>
    <row r="117" spans="1:11" ht="25.5">
      <c r="A117" s="126" t="s">
        <v>496</v>
      </c>
      <c r="B117" s="122" t="s">
        <v>497</v>
      </c>
      <c r="C117" s="127">
        <v>2515</v>
      </c>
      <c r="D117" s="127"/>
      <c r="E117" s="127"/>
      <c r="F117" s="128"/>
      <c r="G117" s="128"/>
      <c r="H117" s="128"/>
      <c r="I117" s="127"/>
      <c r="J117" s="127"/>
      <c r="K117" s="129">
        <f t="shared" si="11"/>
        <v>2515</v>
      </c>
    </row>
    <row r="118" spans="1:11" ht="25.5">
      <c r="A118" s="126" t="s">
        <v>498</v>
      </c>
      <c r="B118" s="122" t="s">
        <v>499</v>
      </c>
      <c r="C118" s="127">
        <v>1740</v>
      </c>
      <c r="D118" s="127"/>
      <c r="E118" s="127"/>
      <c r="F118" s="128"/>
      <c r="G118" s="128"/>
      <c r="H118" s="128"/>
      <c r="I118" s="127"/>
      <c r="J118" s="127"/>
      <c r="K118" s="129">
        <f t="shared" si="11"/>
        <v>1740</v>
      </c>
    </row>
    <row r="119" spans="1:11" ht="15">
      <c r="A119" s="229" t="s">
        <v>500</v>
      </c>
      <c r="B119" s="231"/>
      <c r="C119" s="73">
        <f>SUM(C108:C118)</f>
        <v>172575</v>
      </c>
      <c r="D119" s="83">
        <f>SUM(D108:D118)</f>
        <v>0</v>
      </c>
      <c r="E119" s="84">
        <f t="shared" si="12" ref="E119:K119">SUM(E108:E118)</f>
        <v>0</v>
      </c>
      <c r="F119" s="84">
        <f t="shared" si="12"/>
        <v>0</v>
      </c>
      <c r="G119" s="84">
        <f t="shared" si="12"/>
        <v>0</v>
      </c>
      <c r="H119" s="84">
        <f t="shared" si="12"/>
        <v>0</v>
      </c>
      <c r="I119" s="83">
        <f t="shared" si="12"/>
        <v>0</v>
      </c>
      <c r="J119" s="83">
        <f t="shared" si="12"/>
        <v>0</v>
      </c>
      <c r="K119" s="83">
        <f t="shared" si="12"/>
        <v>172575</v>
      </c>
    </row>
    <row r="120" spans="1:11" ht="15">
      <c r="A120" s="223" t="s">
        <v>501</v>
      </c>
      <c r="B120" s="224"/>
      <c r="C120" s="224"/>
      <c r="D120" s="224"/>
      <c r="E120" s="224"/>
      <c r="F120" s="224"/>
      <c r="G120" s="224"/>
      <c r="H120" s="224"/>
      <c r="I120" s="224"/>
      <c r="J120" s="224"/>
      <c r="K120" s="225"/>
    </row>
    <row r="121" spans="1:11" ht="15">
      <c r="A121" s="226"/>
      <c r="B121" s="227"/>
      <c r="C121" s="227"/>
      <c r="D121" s="227"/>
      <c r="E121" s="227"/>
      <c r="F121" s="227"/>
      <c r="G121" s="227"/>
      <c r="H121" s="227"/>
      <c r="I121" s="227"/>
      <c r="J121" s="227"/>
      <c r="K121" s="228"/>
    </row>
    <row r="122" spans="1:11" ht="25.5">
      <c r="A122" s="126" t="s">
        <v>502</v>
      </c>
      <c r="B122" s="122" t="s">
        <v>503</v>
      </c>
      <c r="C122" s="127">
        <v>162361</v>
      </c>
      <c r="D122" s="127"/>
      <c r="E122" s="127"/>
      <c r="F122" s="128"/>
      <c r="G122" s="128"/>
      <c r="H122" s="128"/>
      <c r="I122" s="127"/>
      <c r="J122" s="127"/>
      <c r="K122" s="129">
        <f t="shared" si="13" ref="K122:K136">C122+D122+E122+F122+G122+H122+I122+J122</f>
        <v>162361</v>
      </c>
    </row>
    <row r="123" spans="1:11" ht="38.25">
      <c r="A123" s="126" t="s">
        <v>504</v>
      </c>
      <c r="B123" s="122" t="s">
        <v>216</v>
      </c>
      <c r="C123" s="127"/>
      <c r="D123" s="127"/>
      <c r="E123" s="127">
        <v>80000</v>
      </c>
      <c r="F123" s="128"/>
      <c r="G123" s="128"/>
      <c r="H123" s="128"/>
      <c r="I123" s="127">
        <v>388776</v>
      </c>
      <c r="J123" s="127">
        <v>160059</v>
      </c>
      <c r="K123" s="129">
        <f t="shared" si="13"/>
        <v>628835</v>
      </c>
    </row>
    <row r="124" spans="1:11" ht="15">
      <c r="A124" s="126" t="s">
        <v>505</v>
      </c>
      <c r="B124" s="122" t="s">
        <v>506</v>
      </c>
      <c r="C124" s="127"/>
      <c r="D124" s="127"/>
      <c r="E124" s="127"/>
      <c r="F124" s="128"/>
      <c r="G124" s="128"/>
      <c r="H124" s="128"/>
      <c r="I124" s="127">
        <v>127086</v>
      </c>
      <c r="J124" s="127"/>
      <c r="K124" s="129">
        <f t="shared" si="13"/>
        <v>127086</v>
      </c>
    </row>
    <row r="125" spans="1:11" ht="57" customHeight="1">
      <c r="A125" s="126" t="s">
        <v>507</v>
      </c>
      <c r="B125" s="122" t="s">
        <v>508</v>
      </c>
      <c r="C125" s="127">
        <v>40600</v>
      </c>
      <c r="D125" s="127"/>
      <c r="E125" s="127">
        <v>749984</v>
      </c>
      <c r="F125" s="128"/>
      <c r="G125" s="128"/>
      <c r="H125" s="128"/>
      <c r="I125" s="127">
        <v>390741</v>
      </c>
      <c r="J125" s="127"/>
      <c r="K125" s="129">
        <f t="shared" si="13"/>
        <v>1181325</v>
      </c>
    </row>
    <row r="126" spans="1:11" ht="51">
      <c r="A126" s="126" t="s">
        <v>509</v>
      </c>
      <c r="B126" s="122" t="s">
        <v>217</v>
      </c>
      <c r="C126" s="127"/>
      <c r="D126" s="127"/>
      <c r="E126" s="127">
        <v>60000</v>
      </c>
      <c r="F126" s="128"/>
      <c r="G126" s="128"/>
      <c r="H126" s="128"/>
      <c r="I126" s="127">
        <v>20000</v>
      </c>
      <c r="J126" s="127">
        <v>-3899</v>
      </c>
      <c r="K126" s="129">
        <f t="shared" si="13"/>
        <v>76101</v>
      </c>
    </row>
    <row r="127" spans="1:11" ht="54.95" customHeight="1">
      <c r="A127" s="126" t="s">
        <v>510</v>
      </c>
      <c r="B127" s="122" t="s">
        <v>90</v>
      </c>
      <c r="C127" s="127"/>
      <c r="D127" s="127"/>
      <c r="E127" s="127">
        <v>1463362</v>
      </c>
      <c r="F127" s="128"/>
      <c r="G127" s="128"/>
      <c r="H127" s="128"/>
      <c r="I127" s="127">
        <v>74108</v>
      </c>
      <c r="J127" s="127">
        <v>320000</v>
      </c>
      <c r="K127" s="129">
        <f t="shared" si="13"/>
        <v>1857470</v>
      </c>
    </row>
    <row r="128" spans="1:11" ht="51">
      <c r="A128" s="126" t="s">
        <v>511</v>
      </c>
      <c r="B128" s="122" t="s">
        <v>512</v>
      </c>
      <c r="C128" s="127">
        <v>88379</v>
      </c>
      <c r="D128" s="127"/>
      <c r="E128" s="127">
        <v>900000</v>
      </c>
      <c r="F128" s="128"/>
      <c r="G128" s="128"/>
      <c r="H128" s="128"/>
      <c r="I128" s="127"/>
      <c r="J128" s="127">
        <v>795411</v>
      </c>
      <c r="K128" s="129">
        <f t="shared" si="13"/>
        <v>1783790</v>
      </c>
    </row>
    <row r="129" spans="1:11" ht="63.75">
      <c r="A129" s="126" t="s">
        <v>513</v>
      </c>
      <c r="B129" s="122" t="s">
        <v>514</v>
      </c>
      <c r="C129" s="127"/>
      <c r="D129" s="127"/>
      <c r="E129" s="127">
        <v>600000</v>
      </c>
      <c r="F129" s="128"/>
      <c r="G129" s="128"/>
      <c r="H129" s="128"/>
      <c r="I129" s="127"/>
      <c r="J129" s="127"/>
      <c r="K129" s="129">
        <f t="shared" si="13"/>
        <v>600000</v>
      </c>
    </row>
    <row r="130" spans="1:11" ht="63.75">
      <c r="A130" s="126" t="s">
        <v>515</v>
      </c>
      <c r="B130" s="122" t="s">
        <v>516</v>
      </c>
      <c r="C130" s="127"/>
      <c r="D130" s="127"/>
      <c r="E130" s="127">
        <v>412296</v>
      </c>
      <c r="F130" s="128"/>
      <c r="G130" s="128"/>
      <c r="H130" s="128"/>
      <c r="I130" s="127"/>
      <c r="J130" s="127">
        <v>568859</v>
      </c>
      <c r="K130" s="129">
        <f t="shared" si="13"/>
        <v>981155</v>
      </c>
    </row>
    <row r="131" spans="1:11" ht="63.75">
      <c r="A131" s="126" t="s">
        <v>517</v>
      </c>
      <c r="B131" s="122" t="s">
        <v>219</v>
      </c>
      <c r="C131" s="127"/>
      <c r="D131" s="127"/>
      <c r="E131" s="127">
        <v>186000</v>
      </c>
      <c r="F131" s="128"/>
      <c r="G131" s="128"/>
      <c r="H131" s="128"/>
      <c r="I131" s="127">
        <v>30733</v>
      </c>
      <c r="J131" s="127">
        <v>100447</v>
      </c>
      <c r="K131" s="129">
        <f t="shared" si="13"/>
        <v>317180</v>
      </c>
    </row>
    <row r="132" spans="1:11" ht="51">
      <c r="A132" s="126" t="s">
        <v>518</v>
      </c>
      <c r="B132" s="122" t="s">
        <v>519</v>
      </c>
      <c r="C132" s="127"/>
      <c r="D132" s="127">
        <v>491129</v>
      </c>
      <c r="E132" s="127"/>
      <c r="F132" s="128"/>
      <c r="G132" s="128"/>
      <c r="H132" s="128"/>
      <c r="I132" s="127"/>
      <c r="J132" s="127"/>
      <c r="K132" s="129">
        <f t="shared" si="13"/>
        <v>491129</v>
      </c>
    </row>
    <row r="133" spans="1:11" ht="51">
      <c r="A133" s="126" t="s">
        <v>975</v>
      </c>
      <c r="B133" s="122" t="s">
        <v>976</v>
      </c>
      <c r="C133" s="127"/>
      <c r="D133" s="127"/>
      <c r="E133" s="127">
        <v>93458</v>
      </c>
      <c r="F133" s="128"/>
      <c r="G133" s="128"/>
      <c r="H133" s="128"/>
      <c r="I133" s="127"/>
      <c r="J133" s="127">
        <v>94025</v>
      </c>
      <c r="K133" s="129">
        <f t="shared" si="14" ref="K133">C133+D133+E133+F133+G133+H133+I133+J133</f>
        <v>187483</v>
      </c>
    </row>
    <row r="134" spans="1:11" ht="26.25">
      <c r="A134" s="126" t="s">
        <v>977</v>
      </c>
      <c r="B134" s="179" t="s">
        <v>978</v>
      </c>
      <c r="C134" s="127"/>
      <c r="D134" s="127"/>
      <c r="E134" s="127">
        <v>24017</v>
      </c>
      <c r="F134" s="128"/>
      <c r="G134" s="128"/>
      <c r="H134" s="128"/>
      <c r="I134" s="127"/>
      <c r="J134" s="127"/>
      <c r="K134" s="129">
        <f t="shared" si="15" ref="K134">C134+D134+E134+F134+G134+H134+I134+J134</f>
        <v>24017</v>
      </c>
    </row>
    <row r="135" spans="1:11" ht="26.25">
      <c r="A135" s="126" t="s">
        <v>979</v>
      </c>
      <c r="B135" s="179" t="s">
        <v>847</v>
      </c>
      <c r="C135" s="127">
        <v>35000</v>
      </c>
      <c r="D135" s="127"/>
      <c r="E135" s="127">
        <v>254744</v>
      </c>
      <c r="F135" s="128"/>
      <c r="G135" s="128"/>
      <c r="H135" s="128"/>
      <c r="I135" s="127"/>
      <c r="J135" s="127"/>
      <c r="K135" s="129">
        <f t="shared" si="16" ref="K135">C135+D135+E135+F135+G135+H135+I135+J135</f>
        <v>289744</v>
      </c>
    </row>
    <row r="136" spans="1:11" ht="76.5">
      <c r="A136" s="131" t="s">
        <v>520</v>
      </c>
      <c r="B136" s="122" t="s">
        <v>226</v>
      </c>
      <c r="C136" s="127">
        <v>72592</v>
      </c>
      <c r="D136" s="127"/>
      <c r="E136" s="127"/>
      <c r="F136" s="128"/>
      <c r="G136" s="128"/>
      <c r="H136" s="128"/>
      <c r="I136" s="127"/>
      <c r="J136" s="127"/>
      <c r="K136" s="129">
        <f t="shared" si="13"/>
        <v>72592</v>
      </c>
    </row>
    <row r="137" spans="1:11" ht="25.5">
      <c r="A137" s="131"/>
      <c r="B137" s="122" t="s">
        <v>521</v>
      </c>
      <c r="C137" s="132"/>
      <c r="D137" s="127">
        <v>925058</v>
      </c>
      <c r="E137" s="132"/>
      <c r="F137" s="133"/>
      <c r="G137" s="133"/>
      <c r="H137" s="133"/>
      <c r="I137" s="127">
        <v>739021</v>
      </c>
      <c r="J137" s="132"/>
      <c r="K137" s="134">
        <f>D137+I137</f>
        <v>1664079</v>
      </c>
    </row>
    <row r="138" spans="1:11" ht="15">
      <c r="A138" s="229" t="s">
        <v>522</v>
      </c>
      <c r="B138" s="231"/>
      <c r="C138" s="73">
        <f>SUM(C122:C136)</f>
        <v>398932</v>
      </c>
      <c r="D138" s="73">
        <f>SUM(D122:D137)</f>
        <v>1416187</v>
      </c>
      <c r="E138" s="73">
        <f>SUM(E122:E137)</f>
        <v>4823861</v>
      </c>
      <c r="F138" s="85">
        <v>0</v>
      </c>
      <c r="G138" s="85">
        <v>0</v>
      </c>
      <c r="H138" s="85">
        <v>0</v>
      </c>
      <c r="I138" s="73">
        <f>SUM(I122:I137)</f>
        <v>1770465</v>
      </c>
      <c r="J138" s="73">
        <f>SUM(J122:J137)</f>
        <v>2034902</v>
      </c>
      <c r="K138" s="74">
        <f>SUM(K122:K137)</f>
        <v>10444347</v>
      </c>
    </row>
    <row r="139" spans="1:11" ht="27" customHeight="1">
      <c r="A139" s="221" t="s">
        <v>523</v>
      </c>
      <c r="B139" s="222"/>
      <c r="C139" s="87">
        <f t="shared" si="17" ref="C139:K139">C138+C119+C105</f>
        <v>3071967</v>
      </c>
      <c r="D139" s="87">
        <f t="shared" si="17"/>
        <v>1416187</v>
      </c>
      <c r="E139" s="87">
        <f t="shared" si="17"/>
        <v>5136423</v>
      </c>
      <c r="F139" s="87">
        <f t="shared" si="17"/>
        <v>0</v>
      </c>
      <c r="G139" s="87">
        <f t="shared" si="17"/>
        <v>0</v>
      </c>
      <c r="H139" s="87">
        <f t="shared" si="17"/>
        <v>0</v>
      </c>
      <c r="I139" s="87">
        <f t="shared" si="17"/>
        <v>1770465</v>
      </c>
      <c r="J139" s="87">
        <f t="shared" si="17"/>
        <v>2279984</v>
      </c>
      <c r="K139" s="87">
        <f t="shared" si="17"/>
        <v>13675026</v>
      </c>
    </row>
    <row r="140" spans="1:11" ht="15">
      <c r="A140" s="223" t="s">
        <v>253</v>
      </c>
      <c r="B140" s="224"/>
      <c r="C140" s="224"/>
      <c r="D140" s="224"/>
      <c r="E140" s="224"/>
      <c r="F140" s="224"/>
      <c r="G140" s="224"/>
      <c r="H140" s="224"/>
      <c r="I140" s="224"/>
      <c r="J140" s="224"/>
      <c r="K140" s="225"/>
    </row>
    <row r="141" spans="1:11" ht="15">
      <c r="A141" s="226"/>
      <c r="B141" s="227"/>
      <c r="C141" s="227"/>
      <c r="D141" s="227"/>
      <c r="E141" s="227"/>
      <c r="F141" s="227"/>
      <c r="G141" s="227"/>
      <c r="H141" s="227"/>
      <c r="I141" s="227"/>
      <c r="J141" s="227"/>
      <c r="K141" s="228"/>
    </row>
    <row r="142" spans="1:11" ht="25.5">
      <c r="A142" s="126" t="s">
        <v>524</v>
      </c>
      <c r="B142" s="122" t="s">
        <v>525</v>
      </c>
      <c r="C142" s="127"/>
      <c r="D142" s="127">
        <v>15093</v>
      </c>
      <c r="E142" s="127"/>
      <c r="F142" s="128"/>
      <c r="G142" s="128"/>
      <c r="H142" s="128"/>
      <c r="I142" s="127">
        <v>5970</v>
      </c>
      <c r="J142" s="127"/>
      <c r="K142" s="129">
        <f>C142+D142+E142+F142+G142+H142+I142+J142</f>
        <v>21063</v>
      </c>
    </row>
    <row r="143" spans="1:11" ht="25.5">
      <c r="A143" s="126" t="s">
        <v>526</v>
      </c>
      <c r="B143" s="122" t="s">
        <v>527</v>
      </c>
      <c r="C143" s="127"/>
      <c r="D143" s="127">
        <v>15093</v>
      </c>
      <c r="E143" s="127"/>
      <c r="F143" s="128"/>
      <c r="G143" s="128"/>
      <c r="H143" s="128"/>
      <c r="I143" s="127">
        <v>4389</v>
      </c>
      <c r="J143" s="127"/>
      <c r="K143" s="129">
        <f>C143+D143+E143+F143+G143+H143+I143+J143</f>
        <v>19482</v>
      </c>
    </row>
    <row r="144" spans="1:11" ht="25.5">
      <c r="A144" s="126" t="s">
        <v>528</v>
      </c>
      <c r="B144" s="122" t="s">
        <v>529</v>
      </c>
      <c r="C144" s="127"/>
      <c r="D144" s="127">
        <v>15093</v>
      </c>
      <c r="E144" s="127"/>
      <c r="F144" s="128"/>
      <c r="G144" s="128"/>
      <c r="H144" s="128"/>
      <c r="I144" s="127">
        <v>4879</v>
      </c>
      <c r="J144" s="127"/>
      <c r="K144" s="129">
        <f>C144+D144+E144+F144+G144+H144+I144+J144</f>
        <v>19972</v>
      </c>
    </row>
    <row r="145" spans="1:11" ht="15">
      <c r="A145" s="221" t="s">
        <v>530</v>
      </c>
      <c r="B145" s="222"/>
      <c r="C145" s="87">
        <f>SUM(C142:C144)</f>
        <v>0</v>
      </c>
      <c r="D145" s="87">
        <f>SUM(D142:D144)</f>
        <v>45279</v>
      </c>
      <c r="E145" s="87">
        <f t="shared" si="18" ref="E145:K145">SUM(E142:E144)</f>
        <v>0</v>
      </c>
      <c r="F145" s="87">
        <f t="shared" si="18"/>
        <v>0</v>
      </c>
      <c r="G145" s="87">
        <f t="shared" si="18"/>
        <v>0</v>
      </c>
      <c r="H145" s="87">
        <f t="shared" si="18"/>
        <v>0</v>
      </c>
      <c r="I145" s="87">
        <f>SUM(I142:I144)</f>
        <v>15238</v>
      </c>
      <c r="J145" s="87">
        <f t="shared" si="18"/>
        <v>0</v>
      </c>
      <c r="K145" s="87">
        <f t="shared" si="18"/>
        <v>60517</v>
      </c>
    </row>
    <row r="146" spans="1:11" ht="15">
      <c r="A146" s="229" t="s">
        <v>531</v>
      </c>
      <c r="B146" s="230"/>
      <c r="C146" s="230"/>
      <c r="D146" s="230"/>
      <c r="E146" s="230"/>
      <c r="F146" s="230"/>
      <c r="G146" s="230"/>
      <c r="H146" s="230"/>
      <c r="I146" s="230"/>
      <c r="J146" s="230"/>
      <c r="K146" s="231"/>
    </row>
    <row r="147" spans="1:11" ht="15">
      <c r="A147" s="229" t="s">
        <v>532</v>
      </c>
      <c r="B147" s="230"/>
      <c r="C147" s="230"/>
      <c r="D147" s="230"/>
      <c r="E147" s="230"/>
      <c r="F147" s="230"/>
      <c r="G147" s="230"/>
      <c r="H147" s="230"/>
      <c r="I147" s="230"/>
      <c r="J147" s="230"/>
      <c r="K147" s="231"/>
    </row>
    <row r="148" spans="1:11" ht="15">
      <c r="A148" s="126" t="s">
        <v>533</v>
      </c>
      <c r="B148" s="122" t="s">
        <v>534</v>
      </c>
      <c r="C148" s="127">
        <v>379962</v>
      </c>
      <c r="D148" s="127"/>
      <c r="E148" s="127"/>
      <c r="F148" s="128"/>
      <c r="G148" s="128"/>
      <c r="H148" s="128"/>
      <c r="I148" s="127"/>
      <c r="J148" s="127"/>
      <c r="K148" s="129">
        <f t="shared" si="19" ref="K148:K167">C148+D148+E148+F148+G148+H148+I148+J148</f>
        <v>379962</v>
      </c>
    </row>
    <row r="149" spans="1:11" ht="15">
      <c r="A149" s="126" t="s">
        <v>535</v>
      </c>
      <c r="B149" s="122" t="s">
        <v>536</v>
      </c>
      <c r="C149" s="127"/>
      <c r="D149" s="127"/>
      <c r="E149" s="127"/>
      <c r="F149" s="128"/>
      <c r="G149" s="128"/>
      <c r="H149" s="128"/>
      <c r="I149" s="127">
        <v>1400</v>
      </c>
      <c r="J149" s="127"/>
      <c r="K149" s="129">
        <f t="shared" si="19"/>
        <v>1400</v>
      </c>
    </row>
    <row r="150" spans="1:11" ht="51">
      <c r="A150" s="126" t="s">
        <v>537</v>
      </c>
      <c r="B150" s="122" t="s">
        <v>538</v>
      </c>
      <c r="C150" s="127">
        <v>52789</v>
      </c>
      <c r="D150" s="127"/>
      <c r="E150" s="127"/>
      <c r="F150" s="128"/>
      <c r="G150" s="128"/>
      <c r="H150" s="128"/>
      <c r="I150" s="127"/>
      <c r="J150" s="127"/>
      <c r="K150" s="129">
        <f t="shared" si="19"/>
        <v>52789</v>
      </c>
    </row>
    <row r="151" spans="1:11" ht="15">
      <c r="A151" s="126" t="s">
        <v>539</v>
      </c>
      <c r="B151" s="122" t="s">
        <v>540</v>
      </c>
      <c r="C151" s="127">
        <v>14135</v>
      </c>
      <c r="D151" s="127"/>
      <c r="E151" s="127"/>
      <c r="F151" s="128"/>
      <c r="G151" s="128"/>
      <c r="H151" s="128"/>
      <c r="I151" s="127"/>
      <c r="J151" s="127"/>
      <c r="K151" s="129">
        <f t="shared" si="19"/>
        <v>14135</v>
      </c>
    </row>
    <row r="152" spans="1:11" ht="15">
      <c r="A152" s="126" t="s">
        <v>541</v>
      </c>
      <c r="B152" s="122" t="s">
        <v>542</v>
      </c>
      <c r="C152" s="127">
        <v>17715</v>
      </c>
      <c r="D152" s="127"/>
      <c r="E152" s="127"/>
      <c r="F152" s="128"/>
      <c r="G152" s="128"/>
      <c r="H152" s="128"/>
      <c r="I152" s="127"/>
      <c r="J152" s="127"/>
      <c r="K152" s="129">
        <f t="shared" si="19"/>
        <v>17715</v>
      </c>
    </row>
    <row r="153" spans="1:11" ht="15">
      <c r="A153" s="126" t="s">
        <v>543</v>
      </c>
      <c r="B153" s="122" t="s">
        <v>544</v>
      </c>
      <c r="C153" s="127">
        <v>19829</v>
      </c>
      <c r="D153" s="127"/>
      <c r="E153" s="127"/>
      <c r="F153" s="128"/>
      <c r="G153" s="128"/>
      <c r="H153" s="128"/>
      <c r="I153" s="127"/>
      <c r="J153" s="127"/>
      <c r="K153" s="129">
        <f t="shared" si="19"/>
        <v>19829</v>
      </c>
    </row>
    <row r="154" spans="1:11" ht="15">
      <c r="A154" s="126" t="s">
        <v>545</v>
      </c>
      <c r="B154" s="122" t="s">
        <v>546</v>
      </c>
      <c r="C154" s="127">
        <v>19493</v>
      </c>
      <c r="D154" s="127"/>
      <c r="E154" s="127"/>
      <c r="F154" s="128"/>
      <c r="G154" s="128"/>
      <c r="H154" s="128"/>
      <c r="I154" s="127"/>
      <c r="J154" s="127"/>
      <c r="K154" s="129">
        <f t="shared" si="19"/>
        <v>19493</v>
      </c>
    </row>
    <row r="155" spans="1:11" ht="15">
      <c r="A155" s="126" t="s">
        <v>547</v>
      </c>
      <c r="B155" s="122" t="s">
        <v>548</v>
      </c>
      <c r="C155" s="127">
        <v>14837</v>
      </c>
      <c r="D155" s="127"/>
      <c r="E155" s="127"/>
      <c r="F155" s="128"/>
      <c r="G155" s="128"/>
      <c r="H155" s="128"/>
      <c r="I155" s="127"/>
      <c r="J155" s="127"/>
      <c r="K155" s="129">
        <f t="shared" si="19"/>
        <v>14837</v>
      </c>
    </row>
    <row r="156" spans="1:11" ht="15">
      <c r="A156" s="126" t="s">
        <v>549</v>
      </c>
      <c r="B156" s="122" t="s">
        <v>550</v>
      </c>
      <c r="C156" s="127">
        <v>54203</v>
      </c>
      <c r="D156" s="127"/>
      <c r="E156" s="127"/>
      <c r="F156" s="128"/>
      <c r="G156" s="128"/>
      <c r="H156" s="128"/>
      <c r="I156" s="127"/>
      <c r="J156" s="127"/>
      <c r="K156" s="129">
        <f t="shared" si="19"/>
        <v>54203</v>
      </c>
    </row>
    <row r="157" spans="1:11" ht="15">
      <c r="A157" s="126" t="s">
        <v>551</v>
      </c>
      <c r="B157" s="122" t="s">
        <v>552</v>
      </c>
      <c r="C157" s="127">
        <v>59444</v>
      </c>
      <c r="D157" s="127"/>
      <c r="E157" s="127"/>
      <c r="F157" s="128"/>
      <c r="G157" s="128"/>
      <c r="H157" s="128"/>
      <c r="I157" s="127"/>
      <c r="J157" s="127"/>
      <c r="K157" s="129">
        <f t="shared" si="19"/>
        <v>59444</v>
      </c>
    </row>
    <row r="158" spans="1:11" ht="15">
      <c r="A158" s="126" t="s">
        <v>553</v>
      </c>
      <c r="B158" s="122" t="s">
        <v>554</v>
      </c>
      <c r="C158" s="127">
        <v>17712</v>
      </c>
      <c r="D158" s="127"/>
      <c r="E158" s="127"/>
      <c r="F158" s="128"/>
      <c r="G158" s="128"/>
      <c r="H158" s="128"/>
      <c r="I158" s="127"/>
      <c r="J158" s="127"/>
      <c r="K158" s="129">
        <f t="shared" si="19"/>
        <v>17712</v>
      </c>
    </row>
    <row r="159" spans="1:11" ht="15">
      <c r="A159" s="126" t="s">
        <v>555</v>
      </c>
      <c r="B159" s="122" t="s">
        <v>556</v>
      </c>
      <c r="C159" s="127">
        <v>8021</v>
      </c>
      <c r="D159" s="127"/>
      <c r="E159" s="127"/>
      <c r="F159" s="128"/>
      <c r="G159" s="128"/>
      <c r="H159" s="128"/>
      <c r="I159" s="127"/>
      <c r="J159" s="127"/>
      <c r="K159" s="129">
        <f t="shared" si="19"/>
        <v>8021</v>
      </c>
    </row>
    <row r="160" spans="1:11" ht="15">
      <c r="A160" s="126" t="s">
        <v>557</v>
      </c>
      <c r="B160" s="122" t="s">
        <v>558</v>
      </c>
      <c r="C160" s="127">
        <v>10408</v>
      </c>
      <c r="D160" s="127"/>
      <c r="E160" s="127"/>
      <c r="F160" s="128"/>
      <c r="G160" s="128"/>
      <c r="H160" s="128"/>
      <c r="I160" s="127"/>
      <c r="J160" s="127"/>
      <c r="K160" s="129">
        <f t="shared" si="19"/>
        <v>10408</v>
      </c>
    </row>
    <row r="161" spans="1:11" ht="15">
      <c r="A161" s="126" t="s">
        <v>559</v>
      </c>
      <c r="B161" s="122" t="s">
        <v>560</v>
      </c>
      <c r="C161" s="127">
        <v>16957</v>
      </c>
      <c r="D161" s="127"/>
      <c r="E161" s="127"/>
      <c r="F161" s="128"/>
      <c r="G161" s="128"/>
      <c r="H161" s="128"/>
      <c r="I161" s="127"/>
      <c r="J161" s="127"/>
      <c r="K161" s="129">
        <f t="shared" si="19"/>
        <v>16957</v>
      </c>
    </row>
    <row r="162" spans="1:11" ht="15">
      <c r="A162" s="126" t="s">
        <v>561</v>
      </c>
      <c r="B162" s="122" t="s">
        <v>562</v>
      </c>
      <c r="C162" s="127">
        <v>19330</v>
      </c>
      <c r="D162" s="127"/>
      <c r="E162" s="127"/>
      <c r="F162" s="128"/>
      <c r="G162" s="128"/>
      <c r="H162" s="128"/>
      <c r="I162" s="127"/>
      <c r="J162" s="127"/>
      <c r="K162" s="129">
        <f t="shared" si="19"/>
        <v>19330</v>
      </c>
    </row>
    <row r="163" spans="1:11" ht="15">
      <c r="A163" s="126" t="s">
        <v>563</v>
      </c>
      <c r="B163" s="122" t="s">
        <v>564</v>
      </c>
      <c r="C163" s="127">
        <v>20197</v>
      </c>
      <c r="D163" s="127"/>
      <c r="E163" s="127"/>
      <c r="F163" s="128"/>
      <c r="G163" s="128"/>
      <c r="H163" s="128"/>
      <c r="I163" s="127"/>
      <c r="J163" s="127"/>
      <c r="K163" s="129">
        <f t="shared" si="19"/>
        <v>20197</v>
      </c>
    </row>
    <row r="164" spans="1:11" ht="15">
      <c r="A164" s="126" t="s">
        <v>565</v>
      </c>
      <c r="B164" s="122" t="s">
        <v>566</v>
      </c>
      <c r="C164" s="127">
        <v>20401</v>
      </c>
      <c r="D164" s="127"/>
      <c r="E164" s="127"/>
      <c r="F164" s="128"/>
      <c r="G164" s="128"/>
      <c r="H164" s="128"/>
      <c r="I164" s="127"/>
      <c r="J164" s="127"/>
      <c r="K164" s="129">
        <f t="shared" si="19"/>
        <v>20401</v>
      </c>
    </row>
    <row r="165" spans="1:11" ht="15">
      <c r="A165" s="126" t="s">
        <v>567</v>
      </c>
      <c r="B165" s="122" t="s">
        <v>568</v>
      </c>
      <c r="C165" s="127">
        <v>19393</v>
      </c>
      <c r="D165" s="127"/>
      <c r="E165" s="127"/>
      <c r="F165" s="128"/>
      <c r="G165" s="128"/>
      <c r="H165" s="128"/>
      <c r="I165" s="127"/>
      <c r="J165" s="127"/>
      <c r="K165" s="129">
        <f t="shared" si="19"/>
        <v>19393</v>
      </c>
    </row>
    <row r="166" spans="1:11" ht="15">
      <c r="A166" s="126" t="s">
        <v>569</v>
      </c>
      <c r="B166" s="122" t="s">
        <v>570</v>
      </c>
      <c r="C166" s="127">
        <v>14484</v>
      </c>
      <c r="D166" s="127"/>
      <c r="E166" s="127"/>
      <c r="F166" s="128"/>
      <c r="G166" s="128"/>
      <c r="H166" s="128"/>
      <c r="I166" s="127"/>
      <c r="J166" s="127"/>
      <c r="K166" s="129">
        <f t="shared" si="19"/>
        <v>14484</v>
      </c>
    </row>
    <row r="167" spans="1:11" ht="15">
      <c r="A167" s="126" t="s">
        <v>571</v>
      </c>
      <c r="B167" s="122" t="s">
        <v>572</v>
      </c>
      <c r="C167" s="127">
        <v>16766</v>
      </c>
      <c r="D167" s="127"/>
      <c r="E167" s="127"/>
      <c r="F167" s="128"/>
      <c r="G167" s="128"/>
      <c r="H167" s="128"/>
      <c r="I167" s="127"/>
      <c r="J167" s="127"/>
      <c r="K167" s="129">
        <f t="shared" si="19"/>
        <v>16766</v>
      </c>
    </row>
    <row r="168" spans="1:11" ht="15">
      <c r="A168" s="235" t="s">
        <v>573</v>
      </c>
      <c r="B168" s="236"/>
      <c r="C168" s="73">
        <f>SUM(C148:C167)</f>
        <v>796076</v>
      </c>
      <c r="D168" s="73">
        <f>SUM(D148:D167)</f>
        <v>0</v>
      </c>
      <c r="E168" s="73">
        <f t="shared" si="20" ref="E168:K168">SUM(E148:E167)</f>
        <v>0</v>
      </c>
      <c r="F168" s="73">
        <f t="shared" si="20"/>
        <v>0</v>
      </c>
      <c r="G168" s="73">
        <f t="shared" si="20"/>
        <v>0</v>
      </c>
      <c r="H168" s="73">
        <f t="shared" si="20"/>
        <v>0</v>
      </c>
      <c r="I168" s="73">
        <f t="shared" si="20"/>
        <v>1400</v>
      </c>
      <c r="J168" s="73">
        <f t="shared" si="20"/>
        <v>0</v>
      </c>
      <c r="K168" s="73">
        <f t="shared" si="20"/>
        <v>797476</v>
      </c>
    </row>
    <row r="169" spans="1:11" ht="15">
      <c r="A169" s="223" t="s">
        <v>574</v>
      </c>
      <c r="B169" s="224"/>
      <c r="C169" s="224"/>
      <c r="D169" s="224"/>
      <c r="E169" s="224"/>
      <c r="F169" s="224"/>
      <c r="G169" s="224"/>
      <c r="H169" s="224"/>
      <c r="I169" s="224"/>
      <c r="J169" s="224"/>
      <c r="K169" s="225"/>
    </row>
    <row r="170" spans="1:11" ht="15">
      <c r="A170" s="226"/>
      <c r="B170" s="227"/>
      <c r="C170" s="227"/>
      <c r="D170" s="227"/>
      <c r="E170" s="227"/>
      <c r="F170" s="227"/>
      <c r="G170" s="227"/>
      <c r="H170" s="227"/>
      <c r="I170" s="227"/>
      <c r="J170" s="227"/>
      <c r="K170" s="228"/>
    </row>
    <row r="171" spans="1:11" ht="25.5">
      <c r="A171" s="126" t="s">
        <v>575</v>
      </c>
      <c r="B171" s="122" t="s">
        <v>576</v>
      </c>
      <c r="C171" s="127">
        <v>132279</v>
      </c>
      <c r="D171" s="127"/>
      <c r="E171" s="127"/>
      <c r="F171" s="128"/>
      <c r="G171" s="128"/>
      <c r="H171" s="128"/>
      <c r="I171" s="127">
        <v>883</v>
      </c>
      <c r="J171" s="127"/>
      <c r="K171" s="135">
        <f>C171+D171+E171+F171+G171+H171+I171+J171</f>
        <v>133162</v>
      </c>
    </row>
    <row r="172" spans="1:11" ht="25.5">
      <c r="A172" s="126" t="s">
        <v>577</v>
      </c>
      <c r="B172" s="122" t="s">
        <v>578</v>
      </c>
      <c r="C172" s="127"/>
      <c r="D172" s="127"/>
      <c r="E172" s="127"/>
      <c r="F172" s="128"/>
      <c r="G172" s="128"/>
      <c r="H172" s="128"/>
      <c r="I172" s="127"/>
      <c r="J172" s="127"/>
      <c r="K172" s="135">
        <f>C172+D172+E172+F172+G172+H172+I172+J172</f>
        <v>0</v>
      </c>
    </row>
    <row r="173" spans="1:11" ht="15">
      <c r="A173" s="126" t="s">
        <v>579</v>
      </c>
      <c r="B173" s="122" t="s">
        <v>580</v>
      </c>
      <c r="C173" s="127">
        <v>36654</v>
      </c>
      <c r="D173" s="127"/>
      <c r="E173" s="127"/>
      <c r="F173" s="128"/>
      <c r="G173" s="128"/>
      <c r="H173" s="128"/>
      <c r="I173" s="127"/>
      <c r="J173" s="127"/>
      <c r="K173" s="135">
        <f>C173+D173+E173+F173+G173+H173+I173+J173</f>
        <v>36654</v>
      </c>
    </row>
    <row r="174" spans="1:11" ht="25.5">
      <c r="A174" s="126" t="s">
        <v>581</v>
      </c>
      <c r="B174" s="122" t="s">
        <v>582</v>
      </c>
      <c r="C174" s="127">
        <v>35456</v>
      </c>
      <c r="D174" s="127"/>
      <c r="E174" s="127"/>
      <c r="F174" s="128"/>
      <c r="G174" s="128"/>
      <c r="H174" s="128"/>
      <c r="I174" s="127"/>
      <c r="J174" s="127"/>
      <c r="K174" s="135">
        <f>C174+D174+E174+F174+G174+H174+I174+J174</f>
        <v>35456</v>
      </c>
    </row>
    <row r="175" spans="1:11" ht="15">
      <c r="A175" s="235" t="s">
        <v>583</v>
      </c>
      <c r="B175" s="236"/>
      <c r="C175" s="73">
        <f>SUM(C171:C174)</f>
        <v>204389</v>
      </c>
      <c r="D175" s="73">
        <f>SUM(D171:D174)</f>
        <v>0</v>
      </c>
      <c r="E175" s="73">
        <f t="shared" si="21" ref="E175:K175">SUM(E171:E174)</f>
        <v>0</v>
      </c>
      <c r="F175" s="73">
        <f t="shared" si="21"/>
        <v>0</v>
      </c>
      <c r="G175" s="73">
        <f t="shared" si="21"/>
        <v>0</v>
      </c>
      <c r="H175" s="73">
        <f t="shared" si="21"/>
        <v>0</v>
      </c>
      <c r="I175" s="73">
        <f>SUM(I171:I174)</f>
        <v>883</v>
      </c>
      <c r="J175" s="73">
        <f t="shared" si="21"/>
        <v>0</v>
      </c>
      <c r="K175" s="73">
        <f t="shared" si="21"/>
        <v>205272</v>
      </c>
    </row>
    <row r="176" spans="1:11" ht="15">
      <c r="A176" s="223" t="s">
        <v>584</v>
      </c>
      <c r="B176" s="224"/>
      <c r="C176" s="224"/>
      <c r="D176" s="224"/>
      <c r="E176" s="224"/>
      <c r="F176" s="224"/>
      <c r="G176" s="224"/>
      <c r="H176" s="224"/>
      <c r="I176" s="224"/>
      <c r="J176" s="224"/>
      <c r="K176" s="225"/>
    </row>
    <row r="177" spans="1:11" ht="15">
      <c r="A177" s="226"/>
      <c r="B177" s="227"/>
      <c r="C177" s="227"/>
      <c r="D177" s="227"/>
      <c r="E177" s="227"/>
      <c r="F177" s="227"/>
      <c r="G177" s="227"/>
      <c r="H177" s="227"/>
      <c r="I177" s="227"/>
      <c r="J177" s="227"/>
      <c r="K177" s="228"/>
    </row>
    <row r="178" spans="1:11" ht="15">
      <c r="A178" s="126" t="s">
        <v>585</v>
      </c>
      <c r="B178" s="122" t="s">
        <v>586</v>
      </c>
      <c r="C178" s="127">
        <v>330423</v>
      </c>
      <c r="D178" s="127"/>
      <c r="E178" s="127"/>
      <c r="F178" s="128"/>
      <c r="G178" s="128"/>
      <c r="H178" s="128"/>
      <c r="I178" s="127"/>
      <c r="J178" s="127"/>
      <c r="K178" s="129">
        <f t="shared" si="22" ref="K178:K192">C178+D178+E178+F178+G178+H178+I178+J178</f>
        <v>330423</v>
      </c>
    </row>
    <row r="179" spans="1:11" ht="25.5">
      <c r="A179" s="126" t="s">
        <v>587</v>
      </c>
      <c r="B179" s="122" t="s">
        <v>588</v>
      </c>
      <c r="C179" s="127">
        <v>40000</v>
      </c>
      <c r="D179" s="127"/>
      <c r="E179" s="127"/>
      <c r="F179" s="128"/>
      <c r="G179" s="128"/>
      <c r="H179" s="128"/>
      <c r="I179" s="127"/>
      <c r="J179" s="127"/>
      <c r="K179" s="129">
        <f t="shared" si="22"/>
        <v>40000</v>
      </c>
    </row>
    <row r="180" spans="1:11" ht="15">
      <c r="A180" s="126" t="s">
        <v>589</v>
      </c>
      <c r="B180" s="122" t="s">
        <v>590</v>
      </c>
      <c r="C180" s="127">
        <v>23845</v>
      </c>
      <c r="D180" s="127"/>
      <c r="E180" s="127"/>
      <c r="F180" s="128"/>
      <c r="G180" s="128"/>
      <c r="H180" s="128"/>
      <c r="I180" s="127"/>
      <c r="J180" s="127"/>
      <c r="K180" s="129">
        <f t="shared" si="22"/>
        <v>23845</v>
      </c>
    </row>
    <row r="181" spans="1:11" ht="15">
      <c r="A181" s="126" t="s">
        <v>591</v>
      </c>
      <c r="B181" s="122" t="s">
        <v>592</v>
      </c>
      <c r="C181" s="127">
        <v>18511</v>
      </c>
      <c r="D181" s="127"/>
      <c r="E181" s="127"/>
      <c r="F181" s="128"/>
      <c r="G181" s="128"/>
      <c r="H181" s="128"/>
      <c r="I181" s="127"/>
      <c r="J181" s="127"/>
      <c r="K181" s="129">
        <f t="shared" si="22"/>
        <v>18511</v>
      </c>
    </row>
    <row r="182" spans="1:11" ht="15">
      <c r="A182" s="126" t="s">
        <v>593</v>
      </c>
      <c r="B182" s="122" t="s">
        <v>594</v>
      </c>
      <c r="C182" s="127">
        <v>19163</v>
      </c>
      <c r="D182" s="127"/>
      <c r="E182" s="127"/>
      <c r="F182" s="128"/>
      <c r="G182" s="128"/>
      <c r="H182" s="128"/>
      <c r="I182" s="127"/>
      <c r="J182" s="127"/>
      <c r="K182" s="129">
        <f t="shared" si="22"/>
        <v>19163</v>
      </c>
    </row>
    <row r="183" spans="1:11" ht="15">
      <c r="A183" s="126" t="s">
        <v>595</v>
      </c>
      <c r="B183" s="122" t="s">
        <v>596</v>
      </c>
      <c r="C183" s="127">
        <v>88541</v>
      </c>
      <c r="D183" s="127"/>
      <c r="E183" s="127"/>
      <c r="F183" s="128"/>
      <c r="G183" s="128"/>
      <c r="H183" s="128"/>
      <c r="I183" s="127"/>
      <c r="J183" s="127"/>
      <c r="K183" s="129">
        <f t="shared" si="22"/>
        <v>88541</v>
      </c>
    </row>
    <row r="184" spans="1:11" ht="15">
      <c r="A184" s="126" t="s">
        <v>597</v>
      </c>
      <c r="B184" s="122" t="s">
        <v>598</v>
      </c>
      <c r="C184" s="127">
        <v>144898</v>
      </c>
      <c r="D184" s="127"/>
      <c r="E184" s="127"/>
      <c r="F184" s="128"/>
      <c r="G184" s="128"/>
      <c r="H184" s="128"/>
      <c r="I184" s="127"/>
      <c r="J184" s="127"/>
      <c r="K184" s="129">
        <f t="shared" si="22"/>
        <v>144898</v>
      </c>
    </row>
    <row r="185" spans="1:11" ht="15">
      <c r="A185" s="126" t="s">
        <v>599</v>
      </c>
      <c r="B185" s="122" t="s">
        <v>600</v>
      </c>
      <c r="C185" s="127">
        <v>38558</v>
      </c>
      <c r="D185" s="127"/>
      <c r="E185" s="127"/>
      <c r="F185" s="128"/>
      <c r="G185" s="128"/>
      <c r="H185" s="128"/>
      <c r="I185" s="127"/>
      <c r="J185" s="127"/>
      <c r="K185" s="129">
        <f t="shared" si="22"/>
        <v>38558</v>
      </c>
    </row>
    <row r="186" spans="1:11" ht="15">
      <c r="A186" s="126" t="s">
        <v>601</v>
      </c>
      <c r="B186" s="122" t="s">
        <v>602</v>
      </c>
      <c r="C186" s="127">
        <v>46532</v>
      </c>
      <c r="D186" s="127"/>
      <c r="E186" s="127"/>
      <c r="F186" s="128"/>
      <c r="G186" s="128"/>
      <c r="H186" s="128"/>
      <c r="I186" s="127"/>
      <c r="J186" s="127"/>
      <c r="K186" s="129">
        <f t="shared" si="22"/>
        <v>46532</v>
      </c>
    </row>
    <row r="187" spans="1:11" ht="15">
      <c r="A187" s="126" t="s">
        <v>603</v>
      </c>
      <c r="B187" s="122" t="s">
        <v>604</v>
      </c>
      <c r="C187" s="127">
        <v>66856</v>
      </c>
      <c r="D187" s="127"/>
      <c r="E187" s="127"/>
      <c r="F187" s="128"/>
      <c r="G187" s="128"/>
      <c r="H187" s="128"/>
      <c r="I187" s="127"/>
      <c r="J187" s="127"/>
      <c r="K187" s="129">
        <f t="shared" si="22"/>
        <v>66856</v>
      </c>
    </row>
    <row r="188" spans="1:11" ht="15">
      <c r="A188" s="126" t="s">
        <v>605</v>
      </c>
      <c r="B188" s="122" t="s">
        <v>606</v>
      </c>
      <c r="C188" s="127">
        <v>30715</v>
      </c>
      <c r="D188" s="127"/>
      <c r="E188" s="127"/>
      <c r="F188" s="128"/>
      <c r="G188" s="128"/>
      <c r="H188" s="128"/>
      <c r="I188" s="127"/>
      <c r="J188" s="127"/>
      <c r="K188" s="129">
        <f t="shared" si="22"/>
        <v>30715</v>
      </c>
    </row>
    <row r="189" spans="1:11" ht="15">
      <c r="A189" s="126" t="s">
        <v>607</v>
      </c>
      <c r="B189" s="122" t="s">
        <v>608</v>
      </c>
      <c r="C189" s="127">
        <v>3590</v>
      </c>
      <c r="D189" s="127"/>
      <c r="E189" s="127"/>
      <c r="F189" s="128"/>
      <c r="G189" s="128"/>
      <c r="H189" s="128"/>
      <c r="I189" s="127"/>
      <c r="J189" s="127"/>
      <c r="K189" s="129">
        <f t="shared" si="22"/>
        <v>3590</v>
      </c>
    </row>
    <row r="190" spans="1:11" ht="15">
      <c r="A190" s="126" t="s">
        <v>609</v>
      </c>
      <c r="B190" s="122" t="s">
        <v>610</v>
      </c>
      <c r="C190" s="127">
        <v>89040</v>
      </c>
      <c r="D190" s="127"/>
      <c r="E190" s="127"/>
      <c r="F190" s="128"/>
      <c r="G190" s="128"/>
      <c r="H190" s="128"/>
      <c r="I190" s="127"/>
      <c r="J190" s="127"/>
      <c r="K190" s="129">
        <f t="shared" si="22"/>
        <v>89040</v>
      </c>
    </row>
    <row r="191" spans="1:11" ht="25.5">
      <c r="A191" s="126" t="s">
        <v>611</v>
      </c>
      <c r="B191" s="122" t="s">
        <v>612</v>
      </c>
      <c r="C191" s="127">
        <v>110646</v>
      </c>
      <c r="D191" s="127"/>
      <c r="E191" s="127"/>
      <c r="F191" s="128"/>
      <c r="G191" s="128"/>
      <c r="H191" s="128"/>
      <c r="I191" s="127"/>
      <c r="J191" s="127"/>
      <c r="K191" s="129">
        <f t="shared" si="22"/>
        <v>110646</v>
      </c>
    </row>
    <row r="192" spans="1:11" ht="38.25">
      <c r="A192" s="126" t="s">
        <v>613</v>
      </c>
      <c r="B192" s="122" t="s">
        <v>614</v>
      </c>
      <c r="C192" s="127"/>
      <c r="D192" s="127">
        <v>29610</v>
      </c>
      <c r="E192" s="127"/>
      <c r="F192" s="128"/>
      <c r="G192" s="128"/>
      <c r="H192" s="128"/>
      <c r="I192" s="127">
        <v>459</v>
      </c>
      <c r="J192" s="127"/>
      <c r="K192" s="129">
        <f t="shared" si="22"/>
        <v>30069</v>
      </c>
    </row>
    <row r="193" spans="1:11" ht="25.5">
      <c r="A193" s="126" t="s">
        <v>616</v>
      </c>
      <c r="B193" s="122" t="s">
        <v>617</v>
      </c>
      <c r="C193" s="127">
        <v>148935</v>
      </c>
      <c r="D193" s="127"/>
      <c r="E193" s="127"/>
      <c r="F193" s="128"/>
      <c r="G193" s="128"/>
      <c r="H193" s="128"/>
      <c r="I193" s="127"/>
      <c r="J193" s="127"/>
      <c r="K193" s="129">
        <f t="shared" si="23" ref="K193:K197">C193+D193+E193+F193+G193+H193+I193+J193</f>
        <v>148935</v>
      </c>
    </row>
    <row r="194" spans="1:11" ht="15">
      <c r="A194" s="126" t="s">
        <v>618</v>
      </c>
      <c r="B194" s="122" t="s">
        <v>619</v>
      </c>
      <c r="C194" s="127">
        <v>28116</v>
      </c>
      <c r="D194" s="127"/>
      <c r="E194" s="127"/>
      <c r="F194" s="128"/>
      <c r="G194" s="128"/>
      <c r="H194" s="128"/>
      <c r="I194" s="127"/>
      <c r="J194" s="127"/>
      <c r="K194" s="129">
        <f t="shared" si="23"/>
        <v>28116</v>
      </c>
    </row>
    <row r="195" spans="1:11" ht="25.5">
      <c r="A195" s="126" t="s">
        <v>620</v>
      </c>
      <c r="B195" s="122" t="s">
        <v>621</v>
      </c>
      <c r="C195" s="127">
        <v>37005</v>
      </c>
      <c r="D195" s="127"/>
      <c r="E195" s="127"/>
      <c r="F195" s="128"/>
      <c r="G195" s="128"/>
      <c r="H195" s="128"/>
      <c r="I195" s="127"/>
      <c r="J195" s="127"/>
      <c r="K195" s="129">
        <f t="shared" si="23"/>
        <v>37005</v>
      </c>
    </row>
    <row r="196" spans="1:11" ht="25.5">
      <c r="A196" s="126" t="s">
        <v>622</v>
      </c>
      <c r="B196" s="122" t="s">
        <v>623</v>
      </c>
      <c r="C196" s="127"/>
      <c r="D196" s="127">
        <v>12031</v>
      </c>
      <c r="E196" s="127"/>
      <c r="F196" s="128"/>
      <c r="G196" s="128"/>
      <c r="H196" s="128"/>
      <c r="I196" s="127"/>
      <c r="J196" s="127"/>
      <c r="K196" s="129">
        <f t="shared" si="23"/>
        <v>12031</v>
      </c>
    </row>
    <row r="197" spans="1:11" ht="38.25">
      <c r="A197" s="126" t="s">
        <v>624</v>
      </c>
      <c r="B197" s="122" t="s">
        <v>625</v>
      </c>
      <c r="C197" s="127">
        <v>76912</v>
      </c>
      <c r="D197" s="127"/>
      <c r="E197" s="127"/>
      <c r="F197" s="128"/>
      <c r="G197" s="128"/>
      <c r="H197" s="128"/>
      <c r="I197" s="127"/>
      <c r="J197" s="127"/>
      <c r="K197" s="129">
        <f t="shared" si="23"/>
        <v>76912</v>
      </c>
    </row>
    <row r="198" spans="1:11" ht="35.1" customHeight="1">
      <c r="A198" s="229" t="s">
        <v>626</v>
      </c>
      <c r="B198" s="231"/>
      <c r="C198" s="73">
        <f t="shared" si="24" ref="C198:K198">SUM(C178:C197)</f>
        <v>1342286</v>
      </c>
      <c r="D198" s="73">
        <f t="shared" si="24"/>
        <v>41641</v>
      </c>
      <c r="E198" s="73">
        <f t="shared" si="24"/>
        <v>0</v>
      </c>
      <c r="F198" s="73">
        <f t="shared" si="24"/>
        <v>0</v>
      </c>
      <c r="G198" s="73">
        <f t="shared" si="24"/>
        <v>0</v>
      </c>
      <c r="H198" s="73">
        <f t="shared" si="24"/>
        <v>0</v>
      </c>
      <c r="I198" s="73">
        <f t="shared" si="24"/>
        <v>459</v>
      </c>
      <c r="J198" s="73">
        <f t="shared" si="24"/>
        <v>0</v>
      </c>
      <c r="K198" s="73">
        <f t="shared" si="24"/>
        <v>1384386</v>
      </c>
    </row>
    <row r="199" spans="1:11" ht="15">
      <c r="A199" s="221" t="s">
        <v>627</v>
      </c>
      <c r="B199" s="222"/>
      <c r="C199" s="87">
        <f t="shared" si="25" ref="C199:K199">C198+C175+C168</f>
        <v>2342751</v>
      </c>
      <c r="D199" s="87">
        <f t="shared" si="25"/>
        <v>41641</v>
      </c>
      <c r="E199" s="87">
        <f t="shared" si="25"/>
        <v>0</v>
      </c>
      <c r="F199" s="87">
        <f t="shared" si="25"/>
        <v>0</v>
      </c>
      <c r="G199" s="87">
        <f t="shared" si="25"/>
        <v>0</v>
      </c>
      <c r="H199" s="87">
        <f t="shared" si="25"/>
        <v>0</v>
      </c>
      <c r="I199" s="87">
        <f t="shared" si="25"/>
        <v>2742</v>
      </c>
      <c r="J199" s="87">
        <f t="shared" si="25"/>
        <v>0</v>
      </c>
      <c r="K199" s="87">
        <f t="shared" si="25"/>
        <v>2387134</v>
      </c>
    </row>
    <row r="200" spans="1:11" ht="15">
      <c r="A200" s="229" t="s">
        <v>257</v>
      </c>
      <c r="B200" s="230"/>
      <c r="C200" s="230"/>
      <c r="D200" s="230"/>
      <c r="E200" s="230"/>
      <c r="F200" s="230"/>
      <c r="G200" s="230"/>
      <c r="H200" s="230"/>
      <c r="I200" s="230"/>
      <c r="J200" s="230"/>
      <c r="K200" s="231"/>
    </row>
    <row r="201" spans="1:11" ht="15">
      <c r="A201" s="229" t="s">
        <v>628</v>
      </c>
      <c r="B201" s="230"/>
      <c r="C201" s="230"/>
      <c r="D201" s="230"/>
      <c r="E201" s="230"/>
      <c r="F201" s="230"/>
      <c r="G201" s="230"/>
      <c r="H201" s="230"/>
      <c r="I201" s="230"/>
      <c r="J201" s="230"/>
      <c r="K201" s="231"/>
    </row>
    <row r="202" spans="1:11" ht="15">
      <c r="A202" s="126" t="s">
        <v>629</v>
      </c>
      <c r="B202" s="122" t="s">
        <v>630</v>
      </c>
      <c r="C202" s="127">
        <v>219166</v>
      </c>
      <c r="D202" s="127"/>
      <c r="E202" s="127"/>
      <c r="F202" s="128"/>
      <c r="G202" s="128"/>
      <c r="H202" s="128"/>
      <c r="I202" s="127"/>
      <c r="J202" s="127"/>
      <c r="K202" s="129">
        <f>C202+D202+E202+F201+G202+H202+I202+J202</f>
        <v>219166</v>
      </c>
    </row>
    <row r="203" spans="1:11" ht="25.5">
      <c r="A203" s="126" t="s">
        <v>631</v>
      </c>
      <c r="B203" s="122" t="s">
        <v>632</v>
      </c>
      <c r="C203" s="127"/>
      <c r="D203" s="127">
        <v>270830</v>
      </c>
      <c r="E203" s="127"/>
      <c r="F203" s="128"/>
      <c r="G203" s="128"/>
      <c r="H203" s="128"/>
      <c r="I203" s="127">
        <v>22626</v>
      </c>
      <c r="J203" s="127"/>
      <c r="K203" s="129">
        <f>C203+D203+E203+F202+G203+H203+I203+J203</f>
        <v>293456</v>
      </c>
    </row>
    <row r="204" spans="1:11" ht="22.5">
      <c r="A204" s="126" t="s">
        <v>633</v>
      </c>
      <c r="B204" s="122" t="s">
        <v>634</v>
      </c>
      <c r="C204" s="127">
        <v>640570</v>
      </c>
      <c r="D204" s="127"/>
      <c r="E204" s="127"/>
      <c r="F204" s="128"/>
      <c r="G204" s="128"/>
      <c r="H204" s="128"/>
      <c r="I204" s="127"/>
      <c r="J204" s="127"/>
      <c r="K204" s="129">
        <f>C204+D204+E204+F203+G204+H204+I204+J204</f>
        <v>640570</v>
      </c>
    </row>
    <row r="205" spans="1:11" ht="22.5">
      <c r="A205" s="126" t="s">
        <v>635</v>
      </c>
      <c r="B205" s="122" t="s">
        <v>636</v>
      </c>
      <c r="C205" s="127">
        <v>448182</v>
      </c>
      <c r="D205" s="127"/>
      <c r="E205" s="127"/>
      <c r="F205" s="128"/>
      <c r="G205" s="128"/>
      <c r="H205" s="128"/>
      <c r="I205" s="127"/>
      <c r="J205" s="127"/>
      <c r="K205" s="129">
        <f>C205+D205+E205+F204+G205+H205+I205+J205</f>
        <v>448182</v>
      </c>
    </row>
    <row r="206" spans="1:11" ht="25.5">
      <c r="A206" s="126" t="s">
        <v>637</v>
      </c>
      <c r="B206" s="122" t="s">
        <v>638</v>
      </c>
      <c r="C206" s="127"/>
      <c r="D206" s="127">
        <v>23136</v>
      </c>
      <c r="E206" s="127"/>
      <c r="F206" s="128"/>
      <c r="G206" s="128"/>
      <c r="H206" s="128"/>
      <c r="I206" s="127">
        <v>1425</v>
      </c>
      <c r="J206" s="127"/>
      <c r="K206" s="129">
        <f>C206+D206+E206+F205+G206+H206+I206+J206</f>
        <v>24561</v>
      </c>
    </row>
    <row r="207" spans="1:11" ht="15">
      <c r="A207" s="126" t="s">
        <v>639</v>
      </c>
      <c r="B207" s="122" t="s">
        <v>640</v>
      </c>
      <c r="C207" s="127">
        <v>43337</v>
      </c>
      <c r="D207" s="127"/>
      <c r="E207" s="127"/>
      <c r="F207" s="128"/>
      <c r="G207" s="128"/>
      <c r="H207" s="128"/>
      <c r="I207" s="127"/>
      <c r="J207" s="127"/>
      <c r="K207" s="129">
        <f>C207+D207+E207+F205+G207+H207+I207+J207</f>
        <v>43337</v>
      </c>
    </row>
    <row r="208" spans="1:11" ht="25.5">
      <c r="A208" s="126" t="s">
        <v>641</v>
      </c>
      <c r="B208" s="122" t="s">
        <v>642</v>
      </c>
      <c r="C208" s="127"/>
      <c r="D208" s="127">
        <v>65159</v>
      </c>
      <c r="E208" s="127"/>
      <c r="F208" s="128"/>
      <c r="G208" s="128"/>
      <c r="H208" s="128"/>
      <c r="I208" s="127">
        <v>6553</v>
      </c>
      <c r="J208" s="127"/>
      <c r="K208" s="129">
        <f t="shared" si="26" ref="K208:K215">C208+D208+E208+F207+G208+H208+I208+J208</f>
        <v>71712</v>
      </c>
    </row>
    <row r="209" spans="1:11" ht="22.5">
      <c r="A209" s="126" t="s">
        <v>643</v>
      </c>
      <c r="B209" s="122" t="s">
        <v>644</v>
      </c>
      <c r="C209" s="127">
        <v>150658</v>
      </c>
      <c r="D209" s="127"/>
      <c r="E209" s="127"/>
      <c r="F209" s="128"/>
      <c r="G209" s="128"/>
      <c r="H209" s="128"/>
      <c r="I209" s="127"/>
      <c r="J209" s="127"/>
      <c r="K209" s="129">
        <f t="shared" si="26"/>
        <v>150658</v>
      </c>
    </row>
    <row r="210" spans="1:11" ht="22.5">
      <c r="A210" s="126" t="s">
        <v>645</v>
      </c>
      <c r="B210" s="122" t="s">
        <v>646</v>
      </c>
      <c r="C210" s="127">
        <v>94161</v>
      </c>
      <c r="D210" s="127"/>
      <c r="E210" s="127"/>
      <c r="F210" s="128"/>
      <c r="G210" s="128"/>
      <c r="H210" s="128"/>
      <c r="I210" s="127"/>
      <c r="J210" s="127"/>
      <c r="K210" s="129">
        <f t="shared" si="26"/>
        <v>94161</v>
      </c>
    </row>
    <row r="211" spans="1:11" ht="25.5">
      <c r="A211" s="126" t="s">
        <v>980</v>
      </c>
      <c r="B211" s="122" t="s">
        <v>981</v>
      </c>
      <c r="C211" s="127"/>
      <c r="D211" s="127">
        <v>2690</v>
      </c>
      <c r="E211" s="127"/>
      <c r="F211" s="128"/>
      <c r="G211" s="128"/>
      <c r="H211" s="128"/>
      <c r="I211" s="127">
        <v>264</v>
      </c>
      <c r="J211" s="127"/>
      <c r="K211" s="129">
        <f t="shared" si="27" ref="K211">C211+D211+E211+F210+G211+H211+I211+J211</f>
        <v>2954</v>
      </c>
    </row>
    <row r="212" spans="1:11" ht="15">
      <c r="A212" s="126" t="s">
        <v>647</v>
      </c>
      <c r="B212" s="122" t="s">
        <v>648</v>
      </c>
      <c r="C212" s="127">
        <v>54160</v>
      </c>
      <c r="D212" s="127"/>
      <c r="E212" s="127"/>
      <c r="F212" s="128"/>
      <c r="G212" s="128"/>
      <c r="H212" s="128"/>
      <c r="I212" s="127"/>
      <c r="J212" s="127"/>
      <c r="K212" s="129">
        <f>C212+D212+E212+F210+G212+H212+I212+J212</f>
        <v>54160</v>
      </c>
    </row>
    <row r="213" spans="1:11" ht="25.5">
      <c r="A213" s="126" t="s">
        <v>649</v>
      </c>
      <c r="B213" s="122" t="s">
        <v>650</v>
      </c>
      <c r="C213" s="127"/>
      <c r="D213" s="127">
        <v>85572</v>
      </c>
      <c r="E213" s="127"/>
      <c r="F213" s="128"/>
      <c r="G213" s="128"/>
      <c r="H213" s="128"/>
      <c r="I213" s="127">
        <v>8062</v>
      </c>
      <c r="J213" s="127"/>
      <c r="K213" s="129">
        <f t="shared" si="26"/>
        <v>93634</v>
      </c>
    </row>
    <row r="214" spans="1:11" ht="22.5">
      <c r="A214" s="126" t="s">
        <v>651</v>
      </c>
      <c r="B214" s="122" t="s">
        <v>652</v>
      </c>
      <c r="C214" s="127">
        <v>171118</v>
      </c>
      <c r="D214" s="127"/>
      <c r="E214" s="127"/>
      <c r="F214" s="128"/>
      <c r="G214" s="128"/>
      <c r="H214" s="128"/>
      <c r="I214" s="127"/>
      <c r="J214" s="127"/>
      <c r="K214" s="129">
        <f t="shared" si="26"/>
        <v>171118</v>
      </c>
    </row>
    <row r="215" spans="1:11" ht="22.5">
      <c r="A215" s="126" t="s">
        <v>653</v>
      </c>
      <c r="B215" s="122" t="s">
        <v>654</v>
      </c>
      <c r="C215" s="127">
        <v>121093</v>
      </c>
      <c r="D215" s="127"/>
      <c r="E215" s="127"/>
      <c r="F215" s="128"/>
      <c r="G215" s="128"/>
      <c r="H215" s="128"/>
      <c r="I215" s="127"/>
      <c r="J215" s="127"/>
      <c r="K215" s="129">
        <f t="shared" si="26"/>
        <v>121093</v>
      </c>
    </row>
    <row r="216" spans="1:11" ht="15">
      <c r="A216" s="229" t="s">
        <v>655</v>
      </c>
      <c r="B216" s="231"/>
      <c r="C216" s="73">
        <f>SUM(C202:C215)</f>
        <v>1942445</v>
      </c>
      <c r="D216" s="73">
        <f>SUM(D202:D215)</f>
        <v>447387</v>
      </c>
      <c r="E216" s="73">
        <f t="shared" si="28" ref="E216:K216">SUM(E202:E215)</f>
        <v>0</v>
      </c>
      <c r="F216" s="73">
        <f t="shared" si="28"/>
        <v>0</v>
      </c>
      <c r="G216" s="73">
        <f t="shared" si="28"/>
        <v>0</v>
      </c>
      <c r="H216" s="73">
        <f t="shared" si="28"/>
        <v>0</v>
      </c>
      <c r="I216" s="73">
        <f>SUM(I202:I215)</f>
        <v>38930</v>
      </c>
      <c r="J216" s="73">
        <f t="shared" si="28"/>
        <v>0</v>
      </c>
      <c r="K216" s="73">
        <f t="shared" si="28"/>
        <v>2428762</v>
      </c>
    </row>
    <row r="217" spans="1:11" ht="15">
      <c r="A217" s="229" t="s">
        <v>656</v>
      </c>
      <c r="B217" s="230"/>
      <c r="C217" s="230"/>
      <c r="D217" s="230"/>
      <c r="E217" s="230"/>
      <c r="F217" s="230"/>
      <c r="G217" s="230"/>
      <c r="H217" s="230"/>
      <c r="I217" s="230"/>
      <c r="J217" s="230"/>
      <c r="K217" s="231"/>
    </row>
    <row r="218" spans="1:11" ht="15">
      <c r="A218" s="126" t="s">
        <v>657</v>
      </c>
      <c r="B218" s="122" t="s">
        <v>658</v>
      </c>
      <c r="C218" s="127">
        <v>348607</v>
      </c>
      <c r="D218" s="127"/>
      <c r="E218" s="127"/>
      <c r="F218" s="128"/>
      <c r="G218" s="128"/>
      <c r="H218" s="128"/>
      <c r="I218" s="127"/>
      <c r="J218" s="127"/>
      <c r="K218" s="129">
        <f t="shared" si="29" ref="K218:K260">SUM(C218:J218)</f>
        <v>348607</v>
      </c>
    </row>
    <row r="219" spans="1:11" ht="25.5">
      <c r="A219" s="126" t="s">
        <v>659</v>
      </c>
      <c r="B219" s="122" t="s">
        <v>660</v>
      </c>
      <c r="C219" s="127"/>
      <c r="D219" s="127">
        <v>1578782</v>
      </c>
      <c r="E219" s="127"/>
      <c r="F219" s="128"/>
      <c r="G219" s="128"/>
      <c r="H219" s="128"/>
      <c r="I219" s="127">
        <v>125358</v>
      </c>
      <c r="J219" s="127"/>
      <c r="K219" s="129">
        <f t="shared" si="29"/>
        <v>1704140</v>
      </c>
    </row>
    <row r="220" spans="1:11" ht="38.25">
      <c r="A220" s="126" t="s">
        <v>661</v>
      </c>
      <c r="B220" s="122" t="s">
        <v>662</v>
      </c>
      <c r="C220" s="127"/>
      <c r="D220" s="127">
        <v>11742</v>
      </c>
      <c r="E220" s="127"/>
      <c r="F220" s="128"/>
      <c r="G220" s="128"/>
      <c r="H220" s="128"/>
      <c r="I220" s="127">
        <v>1065</v>
      </c>
      <c r="J220" s="127"/>
      <c r="K220" s="129">
        <f t="shared" si="29"/>
        <v>12807</v>
      </c>
    </row>
    <row r="221" spans="1:11" ht="22.5">
      <c r="A221" s="126" t="s">
        <v>663</v>
      </c>
      <c r="B221" s="122" t="s">
        <v>664</v>
      </c>
      <c r="C221" s="127">
        <v>45277</v>
      </c>
      <c r="D221" s="127"/>
      <c r="E221" s="127"/>
      <c r="F221" s="128"/>
      <c r="G221" s="128"/>
      <c r="H221" s="128"/>
      <c r="I221" s="127"/>
      <c r="J221" s="127"/>
      <c r="K221" s="129">
        <f t="shared" si="29"/>
        <v>45277</v>
      </c>
    </row>
    <row r="222" spans="1:11" ht="22.5">
      <c r="A222" s="126" t="s">
        <v>665</v>
      </c>
      <c r="B222" s="122" t="s">
        <v>666</v>
      </c>
      <c r="C222" s="127">
        <v>415682</v>
      </c>
      <c r="D222" s="127"/>
      <c r="E222" s="127"/>
      <c r="F222" s="128"/>
      <c r="G222" s="128"/>
      <c r="H222" s="128"/>
      <c r="I222" s="127"/>
      <c r="J222" s="127"/>
      <c r="K222" s="129">
        <f t="shared" si="29"/>
        <v>415682</v>
      </c>
    </row>
    <row r="223" spans="1:11" ht="25.5">
      <c r="A223" s="126" t="s">
        <v>982</v>
      </c>
      <c r="B223" s="122" t="s">
        <v>667</v>
      </c>
      <c r="C223" s="127"/>
      <c r="D223" s="127">
        <v>28975</v>
      </c>
      <c r="E223" s="127"/>
      <c r="F223" s="128"/>
      <c r="G223" s="128"/>
      <c r="H223" s="128"/>
      <c r="I223" s="127">
        <v>2168</v>
      </c>
      <c r="J223" s="127"/>
      <c r="K223" s="129">
        <f t="shared" si="29"/>
        <v>31143</v>
      </c>
    </row>
    <row r="224" spans="1:11" ht="15">
      <c r="A224" s="126" t="s">
        <v>668</v>
      </c>
      <c r="B224" s="122" t="s">
        <v>669</v>
      </c>
      <c r="C224" s="127">
        <v>89050</v>
      </c>
      <c r="D224" s="127"/>
      <c r="E224" s="127"/>
      <c r="F224" s="128"/>
      <c r="G224" s="128"/>
      <c r="H224" s="128"/>
      <c r="I224" s="127"/>
      <c r="J224" s="127"/>
      <c r="K224" s="129">
        <f t="shared" si="29"/>
        <v>89050</v>
      </c>
    </row>
    <row r="225" spans="1:11" ht="25.5">
      <c r="A225" s="126" t="s">
        <v>670</v>
      </c>
      <c r="B225" s="122" t="s">
        <v>671</v>
      </c>
      <c r="C225" s="127"/>
      <c r="D225" s="127">
        <v>255978</v>
      </c>
      <c r="E225" s="127"/>
      <c r="F225" s="128"/>
      <c r="G225" s="128"/>
      <c r="H225" s="128"/>
      <c r="I225" s="127">
        <v>28601</v>
      </c>
      <c r="J225" s="127"/>
      <c r="K225" s="129">
        <f t="shared" si="29"/>
        <v>284579</v>
      </c>
    </row>
    <row r="226" spans="1:11" ht="22.5">
      <c r="A226" s="126" t="s">
        <v>672</v>
      </c>
      <c r="B226" s="122" t="s">
        <v>673</v>
      </c>
      <c r="C226" s="127">
        <v>10790</v>
      </c>
      <c r="D226" s="127"/>
      <c r="E226" s="127"/>
      <c r="F226" s="128"/>
      <c r="G226" s="128"/>
      <c r="H226" s="128"/>
      <c r="I226" s="127"/>
      <c r="J226" s="127"/>
      <c r="K226" s="129">
        <f t="shared" si="29"/>
        <v>10790</v>
      </c>
    </row>
    <row r="227" spans="1:11" ht="22.5">
      <c r="A227" s="126" t="s">
        <v>674</v>
      </c>
      <c r="B227" s="122" t="s">
        <v>675</v>
      </c>
      <c r="C227" s="127">
        <v>216753</v>
      </c>
      <c r="D227" s="127"/>
      <c r="E227" s="127"/>
      <c r="F227" s="128"/>
      <c r="G227" s="128"/>
      <c r="H227" s="128"/>
      <c r="I227" s="127"/>
      <c r="J227" s="127"/>
      <c r="K227" s="129">
        <f t="shared" si="29"/>
        <v>216753</v>
      </c>
    </row>
    <row r="228" spans="1:11" ht="25.5">
      <c r="A228" s="126" t="s">
        <v>983</v>
      </c>
      <c r="B228" s="122" t="s">
        <v>984</v>
      </c>
      <c r="C228" s="127"/>
      <c r="D228" s="127">
        <v>3820</v>
      </c>
      <c r="E228" s="127"/>
      <c r="F228" s="128"/>
      <c r="G228" s="128"/>
      <c r="H228" s="128"/>
      <c r="I228" s="127">
        <v>841</v>
      </c>
      <c r="J228" s="127"/>
      <c r="K228" s="129">
        <f t="shared" si="30" ref="K228">SUM(C228:J228)</f>
        <v>4661</v>
      </c>
    </row>
    <row r="229" spans="1:11" ht="25.5">
      <c r="A229" s="126" t="s">
        <v>676</v>
      </c>
      <c r="B229" s="122" t="s">
        <v>677</v>
      </c>
      <c r="C229" s="127">
        <v>302934</v>
      </c>
      <c r="D229" s="127"/>
      <c r="E229" s="127"/>
      <c r="F229" s="128"/>
      <c r="G229" s="128"/>
      <c r="H229" s="128"/>
      <c r="I229" s="127"/>
      <c r="J229" s="127"/>
      <c r="K229" s="129">
        <f t="shared" si="29"/>
        <v>302934</v>
      </c>
    </row>
    <row r="230" spans="1:11" ht="38.25">
      <c r="A230" s="126" t="s">
        <v>678</v>
      </c>
      <c r="B230" s="122" t="s">
        <v>679</v>
      </c>
      <c r="C230" s="127"/>
      <c r="D230" s="127"/>
      <c r="E230" s="127"/>
      <c r="F230" s="128"/>
      <c r="G230" s="128"/>
      <c r="H230" s="128"/>
      <c r="I230" s="127">
        <v>2339</v>
      </c>
      <c r="J230" s="127"/>
      <c r="K230" s="129">
        <f t="shared" si="29"/>
        <v>2339</v>
      </c>
    </row>
    <row r="231" spans="1:11" ht="51.75">
      <c r="A231" s="126" t="s">
        <v>985</v>
      </c>
      <c r="B231" s="178" t="s">
        <v>986</v>
      </c>
      <c r="C231" s="127"/>
      <c r="D231" s="127"/>
      <c r="E231" s="127"/>
      <c r="F231" s="128"/>
      <c r="G231" s="128"/>
      <c r="H231" s="128"/>
      <c r="I231" s="127">
        <v>24056</v>
      </c>
      <c r="J231" s="127"/>
      <c r="K231" s="129">
        <f t="shared" si="29"/>
        <v>24056</v>
      </c>
    </row>
    <row r="232" spans="1:11" ht="38.25">
      <c r="A232" s="126" t="s">
        <v>680</v>
      </c>
      <c r="B232" s="122" t="s">
        <v>681</v>
      </c>
      <c r="C232" s="127"/>
      <c r="D232" s="127"/>
      <c r="E232" s="127"/>
      <c r="F232" s="128"/>
      <c r="G232" s="128"/>
      <c r="H232" s="128"/>
      <c r="I232" s="127">
        <v>5695</v>
      </c>
      <c r="J232" s="127"/>
      <c r="K232" s="129">
        <f t="shared" si="29"/>
        <v>5695</v>
      </c>
    </row>
    <row r="233" spans="1:11" ht="51">
      <c r="A233" s="126" t="s">
        <v>682</v>
      </c>
      <c r="B233" s="122" t="s">
        <v>683</v>
      </c>
      <c r="C233" s="127"/>
      <c r="D233" s="127"/>
      <c r="E233" s="127"/>
      <c r="F233" s="128"/>
      <c r="G233" s="128"/>
      <c r="H233" s="128"/>
      <c r="I233" s="127">
        <v>294</v>
      </c>
      <c r="J233" s="127"/>
      <c r="K233" s="129">
        <f t="shared" si="29"/>
        <v>294</v>
      </c>
    </row>
    <row r="234" spans="1:11" ht="38.25">
      <c r="A234" s="126" t="s">
        <v>684</v>
      </c>
      <c r="B234" s="122" t="s">
        <v>685</v>
      </c>
      <c r="C234" s="127"/>
      <c r="D234" s="127">
        <v>576050</v>
      </c>
      <c r="E234" s="127"/>
      <c r="F234" s="128"/>
      <c r="G234" s="128"/>
      <c r="H234" s="128"/>
      <c r="I234" s="127">
        <v>47308</v>
      </c>
      <c r="J234" s="127"/>
      <c r="K234" s="129">
        <f t="shared" si="29"/>
        <v>623358</v>
      </c>
    </row>
    <row r="235" spans="1:11" ht="25.5">
      <c r="A235" s="126" t="s">
        <v>686</v>
      </c>
      <c r="B235" s="122" t="s">
        <v>687</v>
      </c>
      <c r="C235" s="127">
        <v>80838</v>
      </c>
      <c r="D235" s="127"/>
      <c r="E235" s="127"/>
      <c r="F235" s="128"/>
      <c r="G235" s="128"/>
      <c r="H235" s="128"/>
      <c r="I235" s="127"/>
      <c r="J235" s="127"/>
      <c r="K235" s="129">
        <f t="shared" si="29"/>
        <v>80838</v>
      </c>
    </row>
    <row r="236" spans="1:11" ht="25.5">
      <c r="A236" s="126" t="s">
        <v>688</v>
      </c>
      <c r="B236" s="122" t="s">
        <v>689</v>
      </c>
      <c r="C236" s="127">
        <v>239233</v>
      </c>
      <c r="D236" s="127"/>
      <c r="E236" s="127"/>
      <c r="F236" s="128"/>
      <c r="G236" s="128"/>
      <c r="H236" s="128"/>
      <c r="I236" s="127"/>
      <c r="J236" s="127"/>
      <c r="K236" s="129">
        <f t="shared" si="29"/>
        <v>239233</v>
      </c>
    </row>
    <row r="237" spans="1:11" ht="15">
      <c r="A237" s="126" t="s">
        <v>690</v>
      </c>
      <c r="B237" s="122" t="s">
        <v>691</v>
      </c>
      <c r="C237" s="127">
        <v>196592</v>
      </c>
      <c r="D237" s="127"/>
      <c r="E237" s="127"/>
      <c r="F237" s="128"/>
      <c r="G237" s="128"/>
      <c r="H237" s="128"/>
      <c r="I237" s="127"/>
      <c r="J237" s="127"/>
      <c r="K237" s="129">
        <f t="shared" si="29"/>
        <v>196592</v>
      </c>
    </row>
    <row r="238" spans="1:11" ht="25.5">
      <c r="A238" s="126" t="s">
        <v>692</v>
      </c>
      <c r="B238" s="122" t="s">
        <v>95</v>
      </c>
      <c r="C238" s="127"/>
      <c r="D238" s="127"/>
      <c r="E238" s="127"/>
      <c r="F238" s="128"/>
      <c r="G238" s="128"/>
      <c r="H238" s="128"/>
      <c r="I238" s="127">
        <v>2191</v>
      </c>
      <c r="J238" s="127"/>
      <c r="K238" s="129">
        <f t="shared" si="29"/>
        <v>2191</v>
      </c>
    </row>
    <row r="239" spans="1:11" ht="51">
      <c r="A239" s="126" t="s">
        <v>693</v>
      </c>
      <c r="B239" s="122" t="s">
        <v>694</v>
      </c>
      <c r="C239" s="127"/>
      <c r="D239" s="127"/>
      <c r="E239" s="127">
        <v>8186</v>
      </c>
      <c r="F239" s="128"/>
      <c r="G239" s="128"/>
      <c r="H239" s="128"/>
      <c r="I239" s="127">
        <v>47</v>
      </c>
      <c r="J239" s="127"/>
      <c r="K239" s="129">
        <f t="shared" si="29"/>
        <v>8233</v>
      </c>
    </row>
    <row r="240" spans="1:11" ht="25.5">
      <c r="A240" s="126" t="s">
        <v>695</v>
      </c>
      <c r="B240" s="122" t="s">
        <v>696</v>
      </c>
      <c r="C240" s="127"/>
      <c r="D240" s="127">
        <v>516551</v>
      </c>
      <c r="E240" s="127"/>
      <c r="F240" s="128"/>
      <c r="G240" s="128"/>
      <c r="H240" s="128"/>
      <c r="I240" s="127">
        <v>42345</v>
      </c>
      <c r="J240" s="127"/>
      <c r="K240" s="129">
        <f t="shared" si="29"/>
        <v>558896</v>
      </c>
    </row>
    <row r="241" spans="1:11" ht="22.5">
      <c r="A241" s="126" t="s">
        <v>697</v>
      </c>
      <c r="B241" s="122" t="s">
        <v>698</v>
      </c>
      <c r="C241" s="127">
        <v>69369</v>
      </c>
      <c r="D241" s="127"/>
      <c r="E241" s="127"/>
      <c r="F241" s="128"/>
      <c r="G241" s="128"/>
      <c r="H241" s="128"/>
      <c r="I241" s="127"/>
      <c r="J241" s="127"/>
      <c r="K241" s="129">
        <f t="shared" si="29"/>
        <v>69369</v>
      </c>
    </row>
    <row r="242" spans="1:11" ht="22.5">
      <c r="A242" s="126" t="s">
        <v>699</v>
      </c>
      <c r="B242" s="122" t="s">
        <v>700</v>
      </c>
      <c r="C242" s="127">
        <v>330767</v>
      </c>
      <c r="D242" s="127"/>
      <c r="E242" s="127"/>
      <c r="F242" s="128"/>
      <c r="G242" s="128"/>
      <c r="H242" s="128"/>
      <c r="I242" s="127"/>
      <c r="J242" s="127"/>
      <c r="K242" s="129">
        <f t="shared" si="29"/>
        <v>330767</v>
      </c>
    </row>
    <row r="243" spans="1:11" ht="25.5">
      <c r="A243" s="126" t="s">
        <v>701</v>
      </c>
      <c r="B243" s="122" t="s">
        <v>702</v>
      </c>
      <c r="C243" s="127"/>
      <c r="D243" s="127">
        <v>13966</v>
      </c>
      <c r="E243" s="127"/>
      <c r="F243" s="128"/>
      <c r="G243" s="128"/>
      <c r="H243" s="128"/>
      <c r="I243" s="127">
        <v>1213</v>
      </c>
      <c r="J243" s="127"/>
      <c r="K243" s="129">
        <f t="shared" si="29"/>
        <v>15179</v>
      </c>
    </row>
    <row r="244" spans="1:11" ht="25.5">
      <c r="A244" s="126" t="s">
        <v>987</v>
      </c>
      <c r="B244" s="122" t="s">
        <v>703</v>
      </c>
      <c r="C244" s="127"/>
      <c r="D244" s="127">
        <v>15674</v>
      </c>
      <c r="E244" s="127"/>
      <c r="F244" s="128"/>
      <c r="G244" s="128"/>
      <c r="H244" s="128"/>
      <c r="I244" s="127">
        <v>979</v>
      </c>
      <c r="J244" s="127"/>
      <c r="K244" s="129">
        <f t="shared" si="29"/>
        <v>16653</v>
      </c>
    </row>
    <row r="245" spans="1:11" ht="15">
      <c r="A245" s="126" t="s">
        <v>704</v>
      </c>
      <c r="B245" s="122" t="s">
        <v>988</v>
      </c>
      <c r="C245" s="127">
        <v>96144</v>
      </c>
      <c r="D245" s="127"/>
      <c r="E245" s="127"/>
      <c r="F245" s="128"/>
      <c r="G245" s="128"/>
      <c r="H245" s="128"/>
      <c r="I245" s="127"/>
      <c r="J245" s="127"/>
      <c r="K245" s="129">
        <f t="shared" si="29"/>
        <v>96144</v>
      </c>
    </row>
    <row r="246" spans="1:11" ht="63.75">
      <c r="A246" s="126" t="s">
        <v>705</v>
      </c>
      <c r="B246" s="122" t="s">
        <v>706</v>
      </c>
      <c r="C246" s="127"/>
      <c r="D246" s="127"/>
      <c r="E246" s="127">
        <v>14924</v>
      </c>
      <c r="F246" s="128"/>
      <c r="G246" s="128"/>
      <c r="H246" s="128"/>
      <c r="I246" s="127"/>
      <c r="J246" s="127"/>
      <c r="K246" s="129">
        <f t="shared" si="29"/>
        <v>14924</v>
      </c>
    </row>
    <row r="247" spans="1:11" ht="25.5">
      <c r="A247" s="126" t="s">
        <v>707</v>
      </c>
      <c r="B247" s="122" t="s">
        <v>708</v>
      </c>
      <c r="C247" s="127"/>
      <c r="D247" s="127">
        <v>239420</v>
      </c>
      <c r="E247" s="127"/>
      <c r="F247" s="128"/>
      <c r="G247" s="128"/>
      <c r="H247" s="128"/>
      <c r="I247" s="127">
        <v>20821</v>
      </c>
      <c r="J247" s="127"/>
      <c r="K247" s="129">
        <f t="shared" si="29"/>
        <v>260241</v>
      </c>
    </row>
    <row r="248" spans="1:11" ht="22.5">
      <c r="A248" s="126" t="s">
        <v>709</v>
      </c>
      <c r="B248" s="122" t="s">
        <v>710</v>
      </c>
      <c r="C248" s="127">
        <v>9592</v>
      </c>
      <c r="D248" s="127"/>
      <c r="E248" s="127"/>
      <c r="F248" s="128"/>
      <c r="G248" s="128"/>
      <c r="H248" s="128"/>
      <c r="I248" s="127"/>
      <c r="J248" s="127"/>
      <c r="K248" s="129">
        <f t="shared" si="29"/>
        <v>9592</v>
      </c>
    </row>
    <row r="249" spans="1:11" ht="22.5">
      <c r="A249" s="126" t="s">
        <v>711</v>
      </c>
      <c r="B249" s="122" t="s">
        <v>712</v>
      </c>
      <c r="C249" s="127">
        <v>195129</v>
      </c>
      <c r="D249" s="127"/>
      <c r="E249" s="127"/>
      <c r="F249" s="128"/>
      <c r="G249" s="128"/>
      <c r="H249" s="128"/>
      <c r="I249" s="127"/>
      <c r="J249" s="127"/>
      <c r="K249" s="129">
        <f t="shared" si="29"/>
        <v>195129</v>
      </c>
    </row>
    <row r="250" spans="1:11" ht="15">
      <c r="A250" s="126" t="s">
        <v>713</v>
      </c>
      <c r="B250" s="122" t="s">
        <v>714</v>
      </c>
      <c r="C250" s="127">
        <v>73597</v>
      </c>
      <c r="D250" s="127"/>
      <c r="E250" s="127"/>
      <c r="F250" s="128"/>
      <c r="G250" s="128"/>
      <c r="H250" s="128"/>
      <c r="I250" s="127"/>
      <c r="J250" s="127"/>
      <c r="K250" s="129">
        <f t="shared" si="29"/>
        <v>73597</v>
      </c>
    </row>
    <row r="251" spans="1:11" ht="38.25">
      <c r="A251" s="126" t="s">
        <v>715</v>
      </c>
      <c r="B251" s="122" t="s">
        <v>716</v>
      </c>
      <c r="C251" s="127"/>
      <c r="D251" s="127">
        <v>171742</v>
      </c>
      <c r="E251" s="127"/>
      <c r="F251" s="128"/>
      <c r="G251" s="128"/>
      <c r="H251" s="128"/>
      <c r="I251" s="127">
        <v>15022</v>
      </c>
      <c r="J251" s="127"/>
      <c r="K251" s="129">
        <f t="shared" si="29"/>
        <v>186764</v>
      </c>
    </row>
    <row r="252" spans="1:11" ht="25.5">
      <c r="A252" s="126" t="s">
        <v>717</v>
      </c>
      <c r="B252" s="122" t="s">
        <v>718</v>
      </c>
      <c r="C252" s="127"/>
      <c r="D252" s="127">
        <v>18013</v>
      </c>
      <c r="E252" s="127"/>
      <c r="F252" s="128"/>
      <c r="G252" s="128"/>
      <c r="H252" s="128"/>
      <c r="I252" s="127">
        <v>1574</v>
      </c>
      <c r="J252" s="127"/>
      <c r="K252" s="129">
        <f t="shared" si="29"/>
        <v>19587</v>
      </c>
    </row>
    <row r="253" spans="1:11" ht="22.5">
      <c r="A253" s="126" t="s">
        <v>719</v>
      </c>
      <c r="B253" s="122" t="s">
        <v>720</v>
      </c>
      <c r="C253" s="127">
        <v>15109</v>
      </c>
      <c r="D253" s="127"/>
      <c r="E253" s="127"/>
      <c r="F253" s="128"/>
      <c r="G253" s="128"/>
      <c r="H253" s="128"/>
      <c r="I253" s="127"/>
      <c r="J253" s="127"/>
      <c r="K253" s="129">
        <f t="shared" si="29"/>
        <v>15109</v>
      </c>
    </row>
    <row r="254" spans="1:11" ht="22.5">
      <c r="A254" s="126" t="s">
        <v>721</v>
      </c>
      <c r="B254" s="122" t="s">
        <v>722</v>
      </c>
      <c r="C254" s="127">
        <v>158451</v>
      </c>
      <c r="D254" s="127"/>
      <c r="E254" s="127"/>
      <c r="F254" s="128"/>
      <c r="G254" s="128"/>
      <c r="H254" s="128"/>
      <c r="I254" s="127"/>
      <c r="J254" s="127"/>
      <c r="K254" s="129">
        <f t="shared" si="29"/>
        <v>158451</v>
      </c>
    </row>
    <row r="255" spans="1:11" ht="25.5">
      <c r="A255" s="126" t="s">
        <v>723</v>
      </c>
      <c r="B255" s="122" t="s">
        <v>724</v>
      </c>
      <c r="C255" s="127"/>
      <c r="D255" s="127">
        <v>7658</v>
      </c>
      <c r="E255" s="127"/>
      <c r="F255" s="128"/>
      <c r="G255" s="128"/>
      <c r="H255" s="128"/>
      <c r="I255" s="127">
        <v>183</v>
      </c>
      <c r="J255" s="127"/>
      <c r="K255" s="129">
        <f t="shared" si="29"/>
        <v>7841</v>
      </c>
    </row>
    <row r="256" spans="1:11" ht="15">
      <c r="A256" s="126" t="s">
        <v>725</v>
      </c>
      <c r="B256" s="122" t="s">
        <v>726</v>
      </c>
      <c r="C256" s="127">
        <v>121140</v>
      </c>
      <c r="D256" s="127"/>
      <c r="E256" s="127"/>
      <c r="F256" s="128"/>
      <c r="G256" s="128"/>
      <c r="H256" s="128"/>
      <c r="I256" s="127"/>
      <c r="J256" s="127"/>
      <c r="K256" s="129">
        <f t="shared" si="29"/>
        <v>121140</v>
      </c>
    </row>
    <row r="257" spans="1:11" ht="25.5">
      <c r="A257" s="126" t="s">
        <v>727</v>
      </c>
      <c r="B257" s="122" t="s">
        <v>728</v>
      </c>
      <c r="C257" s="127"/>
      <c r="D257" s="127">
        <v>227413</v>
      </c>
      <c r="E257" s="127"/>
      <c r="F257" s="128"/>
      <c r="G257" s="128"/>
      <c r="H257" s="128"/>
      <c r="I257" s="127">
        <v>18930</v>
      </c>
      <c r="J257" s="127"/>
      <c r="K257" s="129">
        <f t="shared" si="29"/>
        <v>246343</v>
      </c>
    </row>
    <row r="258" spans="1:11" ht="25.5">
      <c r="A258" s="126" t="s">
        <v>729</v>
      </c>
      <c r="B258" s="122" t="s">
        <v>730</v>
      </c>
      <c r="C258" s="127"/>
      <c r="D258" s="127">
        <v>37230</v>
      </c>
      <c r="E258" s="127"/>
      <c r="F258" s="128"/>
      <c r="G258" s="128"/>
      <c r="H258" s="128"/>
      <c r="I258" s="127">
        <v>2755</v>
      </c>
      <c r="J258" s="127"/>
      <c r="K258" s="129">
        <f t="shared" si="29"/>
        <v>39985</v>
      </c>
    </row>
    <row r="259" spans="1:11" ht="22.5">
      <c r="A259" s="126" t="s">
        <v>731</v>
      </c>
      <c r="B259" s="122" t="s">
        <v>732</v>
      </c>
      <c r="C259" s="127">
        <v>41109</v>
      </c>
      <c r="D259" s="127"/>
      <c r="E259" s="127"/>
      <c r="F259" s="128"/>
      <c r="G259" s="128"/>
      <c r="H259" s="128"/>
      <c r="I259" s="127"/>
      <c r="J259" s="127"/>
      <c r="K259" s="129">
        <f t="shared" si="29"/>
        <v>41109</v>
      </c>
    </row>
    <row r="260" spans="1:11" ht="22.5">
      <c r="A260" s="126" t="s">
        <v>733</v>
      </c>
      <c r="B260" s="122" t="s">
        <v>734</v>
      </c>
      <c r="C260" s="127">
        <v>180657</v>
      </c>
      <c r="D260" s="127"/>
      <c r="E260" s="127"/>
      <c r="F260" s="136"/>
      <c r="G260" s="128"/>
      <c r="H260" s="128"/>
      <c r="I260" s="127"/>
      <c r="J260" s="127"/>
      <c r="K260" s="129">
        <f t="shared" si="29"/>
        <v>180657</v>
      </c>
    </row>
    <row r="261" spans="1:11" ht="35.1" customHeight="1">
      <c r="A261" s="229" t="s">
        <v>735</v>
      </c>
      <c r="B261" s="231"/>
      <c r="C261" s="73">
        <f>SUM(C218:C260)</f>
        <v>3236820</v>
      </c>
      <c r="D261" s="73">
        <f>SUM(D218:D260)</f>
        <v>3703014</v>
      </c>
      <c r="E261" s="73">
        <f t="shared" si="31" ref="E261:K261">SUM(E218:E260)</f>
        <v>23110</v>
      </c>
      <c r="F261" s="73">
        <f t="shared" si="31"/>
        <v>0</v>
      </c>
      <c r="G261" s="73">
        <f t="shared" si="31"/>
        <v>0</v>
      </c>
      <c r="H261" s="73">
        <f t="shared" si="31"/>
        <v>0</v>
      </c>
      <c r="I261" s="73">
        <f>SUM(I218:I260)</f>
        <v>343785</v>
      </c>
      <c r="J261" s="73">
        <f t="shared" si="31"/>
        <v>0</v>
      </c>
      <c r="K261" s="73">
        <f t="shared" si="31"/>
        <v>7306729</v>
      </c>
    </row>
    <row r="262" spans="1:11" ht="15">
      <c r="A262" s="223" t="s">
        <v>736</v>
      </c>
      <c r="B262" s="224"/>
      <c r="C262" s="224"/>
      <c r="D262" s="224"/>
      <c r="E262" s="224"/>
      <c r="F262" s="224"/>
      <c r="G262" s="224"/>
      <c r="H262" s="224"/>
      <c r="I262" s="224"/>
      <c r="J262" s="224"/>
      <c r="K262" s="225"/>
    </row>
    <row r="263" spans="1:11" ht="15">
      <c r="A263" s="226"/>
      <c r="B263" s="227"/>
      <c r="C263" s="227"/>
      <c r="D263" s="227"/>
      <c r="E263" s="227"/>
      <c r="F263" s="227"/>
      <c r="G263" s="227"/>
      <c r="H263" s="227"/>
      <c r="I263" s="227"/>
      <c r="J263" s="227"/>
      <c r="K263" s="228"/>
    </row>
    <row r="264" spans="1:11" ht="25.5">
      <c r="A264" s="126" t="s">
        <v>737</v>
      </c>
      <c r="B264" s="122" t="s">
        <v>738</v>
      </c>
      <c r="C264" s="127">
        <v>65000</v>
      </c>
      <c r="D264" s="127"/>
      <c r="E264" s="127"/>
      <c r="F264" s="128"/>
      <c r="G264" s="128"/>
      <c r="H264" s="128"/>
      <c r="I264" s="127"/>
      <c r="J264" s="127"/>
      <c r="K264" s="129">
        <f t="shared" si="32" ref="K264:K282">C264+D264+E264+F263+G264+H264+I264+J264</f>
        <v>65000</v>
      </c>
    </row>
    <row r="265" spans="1:11" ht="38.25">
      <c r="A265" s="126" t="s">
        <v>739</v>
      </c>
      <c r="B265" s="122" t="s">
        <v>740</v>
      </c>
      <c r="C265" s="127"/>
      <c r="D265" s="127">
        <v>345666</v>
      </c>
      <c r="E265" s="127"/>
      <c r="F265" s="128"/>
      <c r="G265" s="128"/>
      <c r="H265" s="128"/>
      <c r="I265" s="127">
        <v>33748</v>
      </c>
      <c r="J265" s="127"/>
      <c r="K265" s="129">
        <f t="shared" si="32"/>
        <v>379414</v>
      </c>
    </row>
    <row r="266" spans="1:11" ht="25.5">
      <c r="A266" s="126" t="s">
        <v>741</v>
      </c>
      <c r="B266" s="122" t="s">
        <v>742</v>
      </c>
      <c r="C266" s="127">
        <v>125205</v>
      </c>
      <c r="D266" s="127"/>
      <c r="E266" s="127"/>
      <c r="F266" s="128"/>
      <c r="G266" s="128"/>
      <c r="H266" s="128"/>
      <c r="I266" s="127"/>
      <c r="J266" s="127"/>
      <c r="K266" s="129">
        <f t="shared" si="32"/>
        <v>125205</v>
      </c>
    </row>
    <row r="267" spans="1:11" ht="25.5">
      <c r="A267" s="126" t="s">
        <v>743</v>
      </c>
      <c r="B267" s="122" t="s">
        <v>744</v>
      </c>
      <c r="C267" s="127">
        <v>87529</v>
      </c>
      <c r="D267" s="127"/>
      <c r="E267" s="127"/>
      <c r="F267" s="128"/>
      <c r="G267" s="128"/>
      <c r="H267" s="128"/>
      <c r="I267" s="127"/>
      <c r="J267" s="127"/>
      <c r="K267" s="129">
        <f t="shared" si="32"/>
        <v>87529</v>
      </c>
    </row>
    <row r="268" spans="1:11" ht="25.5">
      <c r="A268" s="126" t="s">
        <v>745</v>
      </c>
      <c r="B268" s="122" t="s">
        <v>746</v>
      </c>
      <c r="C268" s="127">
        <v>22081</v>
      </c>
      <c r="D268" s="127"/>
      <c r="E268" s="127"/>
      <c r="F268" s="128"/>
      <c r="G268" s="128"/>
      <c r="H268" s="128"/>
      <c r="I268" s="127"/>
      <c r="J268" s="127"/>
      <c r="K268" s="129">
        <f t="shared" si="32"/>
        <v>22081</v>
      </c>
    </row>
    <row r="269" spans="1:11" ht="38.25">
      <c r="A269" s="126" t="s">
        <v>747</v>
      </c>
      <c r="B269" s="122" t="s">
        <v>748</v>
      </c>
      <c r="C269" s="127"/>
      <c r="D269" s="127">
        <v>226048</v>
      </c>
      <c r="E269" s="127"/>
      <c r="F269" s="128"/>
      <c r="G269" s="128"/>
      <c r="H269" s="128"/>
      <c r="I269" s="127">
        <v>43099</v>
      </c>
      <c r="J269" s="127"/>
      <c r="K269" s="129">
        <f t="shared" si="32"/>
        <v>269147</v>
      </c>
    </row>
    <row r="270" spans="1:11" ht="25.5">
      <c r="A270" s="126" t="s">
        <v>749</v>
      </c>
      <c r="B270" s="122" t="s">
        <v>750</v>
      </c>
      <c r="C270" s="127"/>
      <c r="D270" s="127">
        <v>27540</v>
      </c>
      <c r="E270" s="127"/>
      <c r="F270" s="128"/>
      <c r="G270" s="128"/>
      <c r="H270" s="128"/>
      <c r="I270" s="127">
        <v>132</v>
      </c>
      <c r="J270" s="127"/>
      <c r="K270" s="129">
        <f t="shared" si="32"/>
        <v>27672</v>
      </c>
    </row>
    <row r="271" spans="1:11" ht="25.5">
      <c r="A271" s="126" t="s">
        <v>751</v>
      </c>
      <c r="B271" s="122" t="s">
        <v>752</v>
      </c>
      <c r="C271" s="127">
        <v>74972</v>
      </c>
      <c r="D271" s="127"/>
      <c r="E271" s="127"/>
      <c r="F271" s="128"/>
      <c r="G271" s="128"/>
      <c r="H271" s="128"/>
      <c r="I271" s="127"/>
      <c r="J271" s="127"/>
      <c r="K271" s="129">
        <f t="shared" si="32"/>
        <v>74972</v>
      </c>
    </row>
    <row r="272" spans="1:11" ht="25.5">
      <c r="A272" s="126" t="s">
        <v>753</v>
      </c>
      <c r="B272" s="122" t="s">
        <v>754</v>
      </c>
      <c r="C272" s="127">
        <v>40957</v>
      </c>
      <c r="D272" s="127"/>
      <c r="E272" s="127"/>
      <c r="F272" s="128"/>
      <c r="G272" s="128"/>
      <c r="H272" s="128"/>
      <c r="I272" s="127"/>
      <c r="J272" s="127"/>
      <c r="K272" s="129">
        <f t="shared" si="32"/>
        <v>40957</v>
      </c>
    </row>
    <row r="273" spans="1:11" ht="25.5">
      <c r="A273" s="126" t="s">
        <v>755</v>
      </c>
      <c r="B273" s="122" t="s">
        <v>756</v>
      </c>
      <c r="C273" s="127">
        <v>118469</v>
      </c>
      <c r="D273" s="127"/>
      <c r="E273" s="127"/>
      <c r="F273" s="128"/>
      <c r="G273" s="128"/>
      <c r="H273" s="128"/>
      <c r="I273" s="127"/>
      <c r="J273" s="127"/>
      <c r="K273" s="129">
        <f t="shared" si="32"/>
        <v>118469</v>
      </c>
    </row>
    <row r="274" spans="1:11" ht="38.25">
      <c r="A274" s="126" t="s">
        <v>757</v>
      </c>
      <c r="B274" s="122" t="s">
        <v>758</v>
      </c>
      <c r="C274" s="127"/>
      <c r="D274" s="127">
        <v>387468</v>
      </c>
      <c r="E274" s="127"/>
      <c r="F274" s="128"/>
      <c r="G274" s="128"/>
      <c r="H274" s="128"/>
      <c r="I274" s="127">
        <v>46083</v>
      </c>
      <c r="J274" s="127"/>
      <c r="K274" s="129">
        <f t="shared" si="32"/>
        <v>433551</v>
      </c>
    </row>
    <row r="275" spans="1:11" ht="25.5">
      <c r="A275" s="126" t="s">
        <v>759</v>
      </c>
      <c r="B275" s="122" t="s">
        <v>760</v>
      </c>
      <c r="C275" s="127">
        <v>131181</v>
      </c>
      <c r="D275" s="127"/>
      <c r="E275" s="127"/>
      <c r="F275" s="128"/>
      <c r="G275" s="128"/>
      <c r="H275" s="128"/>
      <c r="I275" s="127"/>
      <c r="J275" s="127"/>
      <c r="K275" s="129">
        <f t="shared" si="32"/>
        <v>131181</v>
      </c>
    </row>
    <row r="276" spans="1:11" ht="25.5">
      <c r="A276" s="126" t="s">
        <v>761</v>
      </c>
      <c r="B276" s="122" t="s">
        <v>762</v>
      </c>
      <c r="C276" s="127">
        <v>165955</v>
      </c>
      <c r="D276" s="127"/>
      <c r="E276" s="127"/>
      <c r="F276" s="128"/>
      <c r="G276" s="128"/>
      <c r="H276" s="128"/>
      <c r="I276" s="127"/>
      <c r="J276" s="127"/>
      <c r="K276" s="129">
        <f t="shared" si="32"/>
        <v>165955</v>
      </c>
    </row>
    <row r="277" spans="1:11" ht="25.5">
      <c r="A277" s="126" t="s">
        <v>763</v>
      </c>
      <c r="B277" s="122" t="s">
        <v>764</v>
      </c>
      <c r="C277" s="127">
        <v>46270</v>
      </c>
      <c r="D277" s="127"/>
      <c r="E277" s="127"/>
      <c r="F277" s="128"/>
      <c r="G277" s="128"/>
      <c r="H277" s="128"/>
      <c r="I277" s="127"/>
      <c r="J277" s="127"/>
      <c r="K277" s="129">
        <f t="shared" si="32"/>
        <v>46270</v>
      </c>
    </row>
    <row r="278" spans="1:11" ht="22.5">
      <c r="A278" s="126" t="s">
        <v>765</v>
      </c>
      <c r="B278" s="122" t="s">
        <v>766</v>
      </c>
      <c r="C278" s="127">
        <v>66895</v>
      </c>
      <c r="D278" s="127"/>
      <c r="E278" s="127"/>
      <c r="F278" s="128"/>
      <c r="G278" s="128"/>
      <c r="H278" s="128"/>
      <c r="I278" s="127"/>
      <c r="J278" s="127"/>
      <c r="K278" s="129">
        <f t="shared" si="32"/>
        <v>66895</v>
      </c>
    </row>
    <row r="279" spans="1:11" ht="15">
      <c r="A279" s="126" t="s">
        <v>767</v>
      </c>
      <c r="B279" s="122" t="s">
        <v>768</v>
      </c>
      <c r="C279" s="127">
        <v>10604</v>
      </c>
      <c r="D279" s="127"/>
      <c r="E279" s="127"/>
      <c r="F279" s="128"/>
      <c r="G279" s="128"/>
      <c r="H279" s="128"/>
      <c r="I279" s="127"/>
      <c r="J279" s="127"/>
      <c r="K279" s="129">
        <f t="shared" si="32"/>
        <v>10604</v>
      </c>
    </row>
    <row r="280" spans="1:11" ht="25.5">
      <c r="A280" s="126" t="s">
        <v>769</v>
      </c>
      <c r="B280" s="122" t="s">
        <v>770</v>
      </c>
      <c r="C280" s="127"/>
      <c r="D280" s="127">
        <v>101118</v>
      </c>
      <c r="E280" s="127"/>
      <c r="F280" s="128"/>
      <c r="G280" s="128"/>
      <c r="H280" s="128"/>
      <c r="I280" s="127">
        <v>10325</v>
      </c>
      <c r="J280" s="127"/>
      <c r="K280" s="129">
        <f t="shared" si="32"/>
        <v>111443</v>
      </c>
    </row>
    <row r="281" spans="1:11" ht="25.5">
      <c r="A281" s="126" t="s">
        <v>771</v>
      </c>
      <c r="B281" s="122" t="s">
        <v>772</v>
      </c>
      <c r="C281" s="127">
        <v>47556</v>
      </c>
      <c r="D281" s="127"/>
      <c r="E281" s="127"/>
      <c r="F281" s="128"/>
      <c r="G281" s="128"/>
      <c r="H281" s="128"/>
      <c r="I281" s="127"/>
      <c r="J281" s="127"/>
      <c r="K281" s="129">
        <f t="shared" si="32"/>
        <v>47556</v>
      </c>
    </row>
    <row r="282" spans="1:11" ht="25.5">
      <c r="A282" s="126" t="s">
        <v>773</v>
      </c>
      <c r="B282" s="122" t="s">
        <v>774</v>
      </c>
      <c r="C282" s="127">
        <v>12102</v>
      </c>
      <c r="D282" s="127"/>
      <c r="E282" s="127"/>
      <c r="F282" s="136"/>
      <c r="G282" s="128"/>
      <c r="H282" s="128"/>
      <c r="I282" s="127"/>
      <c r="J282" s="127"/>
      <c r="K282" s="129">
        <f t="shared" si="32"/>
        <v>12102</v>
      </c>
    </row>
    <row r="283" spans="1:11" ht="23.25" customHeight="1">
      <c r="A283" s="229" t="s">
        <v>775</v>
      </c>
      <c r="B283" s="231"/>
      <c r="C283" s="73">
        <f>SUM(C264:C282)</f>
        <v>1014776</v>
      </c>
      <c r="D283" s="73">
        <f>SUM(D264:D282)</f>
        <v>1087840</v>
      </c>
      <c r="E283" s="73">
        <f t="shared" si="33" ref="E283:K283">SUM(E264:E282)</f>
        <v>0</v>
      </c>
      <c r="F283" s="73">
        <f t="shared" si="33"/>
        <v>0</v>
      </c>
      <c r="G283" s="73">
        <f t="shared" si="33"/>
        <v>0</v>
      </c>
      <c r="H283" s="73">
        <f t="shared" si="33"/>
        <v>0</v>
      </c>
      <c r="I283" s="73">
        <f>SUM(I264:I282)</f>
        <v>133387</v>
      </c>
      <c r="J283" s="73">
        <f t="shared" si="33"/>
        <v>0</v>
      </c>
      <c r="K283" s="73">
        <f t="shared" si="33"/>
        <v>2236003</v>
      </c>
    </row>
    <row r="284" spans="1:11" ht="15">
      <c r="A284" s="229" t="s">
        <v>776</v>
      </c>
      <c r="B284" s="230"/>
      <c r="C284" s="230"/>
      <c r="D284" s="230"/>
      <c r="E284" s="230"/>
      <c r="F284" s="230"/>
      <c r="G284" s="230"/>
      <c r="H284" s="230"/>
      <c r="I284" s="230"/>
      <c r="J284" s="230"/>
      <c r="K284" s="231"/>
    </row>
    <row r="285" spans="1:11" ht="25.5">
      <c r="A285" s="126" t="s">
        <v>777</v>
      </c>
      <c r="B285" s="122" t="s">
        <v>778</v>
      </c>
      <c r="C285" s="127">
        <v>653956</v>
      </c>
      <c r="D285" s="127"/>
      <c r="E285" s="127"/>
      <c r="F285" s="128"/>
      <c r="G285" s="128"/>
      <c r="H285" s="128"/>
      <c r="I285" s="127"/>
      <c r="J285" s="127"/>
      <c r="K285" s="129">
        <f>C285+D285+E285+F284+G285+H285+I285+J285</f>
        <v>653956</v>
      </c>
    </row>
    <row r="286" spans="1:11" ht="15">
      <c r="A286" s="126" t="s">
        <v>779</v>
      </c>
      <c r="B286" s="122" t="s">
        <v>780</v>
      </c>
      <c r="C286" s="127"/>
      <c r="D286" s="127"/>
      <c r="E286" s="127">
        <v>85137</v>
      </c>
      <c r="F286" s="128"/>
      <c r="G286" s="128"/>
      <c r="H286" s="128"/>
      <c r="I286" s="127"/>
      <c r="J286" s="127"/>
      <c r="K286" s="129">
        <f>C286+D286+E286+F285+G286+H286+I286+J286</f>
        <v>85137</v>
      </c>
    </row>
    <row r="287" spans="1:11" ht="15">
      <c r="A287" s="126" t="s">
        <v>990</v>
      </c>
      <c r="B287" s="122" t="s">
        <v>991</v>
      </c>
      <c r="C287" s="127">
        <v>4677</v>
      </c>
      <c r="D287" s="127"/>
      <c r="E287" s="127"/>
      <c r="F287" s="128"/>
      <c r="G287" s="128"/>
      <c r="H287" s="128"/>
      <c r="I287" s="127"/>
      <c r="J287" s="127"/>
      <c r="K287" s="129">
        <f>C287+D287+E287+F286+G287+H287+I287+J287</f>
        <v>4677</v>
      </c>
    </row>
    <row r="288" spans="1:11" ht="15">
      <c r="A288" s="126" t="s">
        <v>781</v>
      </c>
      <c r="B288" s="122" t="s">
        <v>782</v>
      </c>
      <c r="C288" s="127">
        <v>308451</v>
      </c>
      <c r="D288" s="127"/>
      <c r="E288" s="127"/>
      <c r="F288" s="128"/>
      <c r="G288" s="128"/>
      <c r="H288" s="128"/>
      <c r="I288" s="127"/>
      <c r="J288" s="127"/>
      <c r="K288" s="129">
        <f>C288+D288+E288+F285+G288+H288+I288+J288</f>
        <v>308451</v>
      </c>
    </row>
    <row r="289" spans="1:11" ht="76.5">
      <c r="A289" s="126" t="s">
        <v>989</v>
      </c>
      <c r="B289" s="122" t="s">
        <v>992</v>
      </c>
      <c r="C289" s="127"/>
      <c r="D289" s="127"/>
      <c r="E289" s="127">
        <v>65000</v>
      </c>
      <c r="F289" s="128"/>
      <c r="G289" s="128"/>
      <c r="H289" s="128"/>
      <c r="I289" s="127"/>
      <c r="J289" s="127"/>
      <c r="K289" s="129">
        <f>C289+D289+E289+F286+G289+H289+I289+J289</f>
        <v>65000</v>
      </c>
    </row>
    <row r="290" spans="1:11" ht="51">
      <c r="A290" s="126" t="s">
        <v>783</v>
      </c>
      <c r="B290" s="122" t="s">
        <v>784</v>
      </c>
      <c r="C290" s="127">
        <v>30000</v>
      </c>
      <c r="D290" s="127"/>
      <c r="E290" s="127">
        <v>25300</v>
      </c>
      <c r="F290" s="128"/>
      <c r="G290" s="128"/>
      <c r="H290" s="128"/>
      <c r="I290" s="127"/>
      <c r="J290" s="127">
        <v>68042</v>
      </c>
      <c r="K290" s="129">
        <f>C290+D290+E290+F287+G290+H290+I290+J290</f>
        <v>123342</v>
      </c>
    </row>
    <row r="291" spans="1:11" ht="102.75">
      <c r="A291" s="126" t="s">
        <v>994</v>
      </c>
      <c r="B291" s="178" t="s">
        <v>993</v>
      </c>
      <c r="C291" s="127">
        <v>52600</v>
      </c>
      <c r="D291" s="127"/>
      <c r="E291" s="127"/>
      <c r="F291" s="128"/>
      <c r="G291" s="128"/>
      <c r="H291" s="128"/>
      <c r="I291" s="127"/>
      <c r="J291" s="127"/>
      <c r="K291" s="129">
        <f t="shared" si="34" ref="K291:K294">C291+D291+E291+F290+G291+H291+I291+J291</f>
        <v>52600</v>
      </c>
    </row>
    <row r="292" spans="1:11" ht="25.5">
      <c r="A292" s="126" t="s">
        <v>785</v>
      </c>
      <c r="B292" s="122" t="s">
        <v>786</v>
      </c>
      <c r="C292" s="127">
        <v>658076</v>
      </c>
      <c r="D292" s="127">
        <v>145000</v>
      </c>
      <c r="E292" s="127"/>
      <c r="F292" s="128"/>
      <c r="G292" s="128"/>
      <c r="H292" s="128"/>
      <c r="I292" s="127"/>
      <c r="J292" s="127"/>
      <c r="K292" s="129">
        <f t="shared" si="34"/>
        <v>803076</v>
      </c>
    </row>
    <row r="293" spans="1:11" ht="77.25">
      <c r="A293" s="126" t="s">
        <v>995</v>
      </c>
      <c r="B293" s="178" t="s">
        <v>862</v>
      </c>
      <c r="C293" s="127"/>
      <c r="D293" s="127"/>
      <c r="E293" s="127"/>
      <c r="F293" s="128"/>
      <c r="G293" s="128"/>
      <c r="H293" s="128"/>
      <c r="I293" s="127">
        <v>29627</v>
      </c>
      <c r="J293" s="127"/>
      <c r="K293" s="129">
        <f t="shared" si="34"/>
        <v>29627</v>
      </c>
    </row>
    <row r="294" spans="1:11" ht="51">
      <c r="A294" s="126" t="s">
        <v>787</v>
      </c>
      <c r="B294" s="122" t="s">
        <v>788</v>
      </c>
      <c r="C294" s="127"/>
      <c r="D294" s="127"/>
      <c r="E294" s="127"/>
      <c r="F294" s="128"/>
      <c r="G294" s="128"/>
      <c r="H294" s="128"/>
      <c r="I294" s="127">
        <v>311</v>
      </c>
      <c r="J294" s="127"/>
      <c r="K294" s="129">
        <f t="shared" si="34"/>
        <v>311</v>
      </c>
    </row>
    <row r="295" spans="1:11" ht="25.5">
      <c r="A295" s="126" t="s">
        <v>996</v>
      </c>
      <c r="B295" s="122" t="s">
        <v>997</v>
      </c>
      <c r="C295" s="127"/>
      <c r="D295" s="127"/>
      <c r="E295" s="127">
        <v>3708</v>
      </c>
      <c r="F295" s="128"/>
      <c r="G295" s="128"/>
      <c r="H295" s="128"/>
      <c r="I295" s="127"/>
      <c r="J295" s="127"/>
      <c r="K295" s="129">
        <f t="shared" si="35" ref="K295:K300">SUM(C295:J295)</f>
        <v>3708</v>
      </c>
    </row>
    <row r="296" spans="1:11" ht="64.5">
      <c r="A296" s="126" t="s">
        <v>998</v>
      </c>
      <c r="B296" s="178" t="s">
        <v>999</v>
      </c>
      <c r="C296" s="127"/>
      <c r="D296" s="127"/>
      <c r="E296" s="127"/>
      <c r="F296" s="128"/>
      <c r="G296" s="128"/>
      <c r="H296" s="128"/>
      <c r="I296" s="127">
        <v>34770</v>
      </c>
      <c r="J296" s="127"/>
      <c r="K296" s="129">
        <f t="shared" si="35"/>
        <v>34770</v>
      </c>
    </row>
    <row r="297" spans="1:11" ht="39">
      <c r="A297" s="126" t="s">
        <v>1000</v>
      </c>
      <c r="B297" s="178" t="s">
        <v>1001</v>
      </c>
      <c r="C297" s="127"/>
      <c r="D297" s="127"/>
      <c r="E297" s="127"/>
      <c r="F297" s="128"/>
      <c r="G297" s="128"/>
      <c r="H297" s="128"/>
      <c r="I297" s="127">
        <v>8653</v>
      </c>
      <c r="J297" s="127"/>
      <c r="K297" s="129">
        <f t="shared" si="35"/>
        <v>8653</v>
      </c>
    </row>
    <row r="298" spans="1:11" ht="77.25">
      <c r="A298" s="126" t="s">
        <v>1002</v>
      </c>
      <c r="B298" s="178" t="s">
        <v>851</v>
      </c>
      <c r="C298" s="127"/>
      <c r="D298" s="127"/>
      <c r="E298" s="127">
        <v>1500</v>
      </c>
      <c r="F298" s="128"/>
      <c r="G298" s="128"/>
      <c r="H298" s="128"/>
      <c r="I298" s="127"/>
      <c r="J298" s="127"/>
      <c r="K298" s="129">
        <f t="shared" si="35"/>
        <v>1500</v>
      </c>
    </row>
    <row r="299" spans="1:11" ht="26.25">
      <c r="A299" s="126" t="s">
        <v>1003</v>
      </c>
      <c r="B299" s="178" t="s">
        <v>1004</v>
      </c>
      <c r="C299" s="127"/>
      <c r="D299" s="127"/>
      <c r="E299" s="127"/>
      <c r="F299" s="128"/>
      <c r="G299" s="128"/>
      <c r="H299" s="128"/>
      <c r="I299" s="127">
        <v>27687</v>
      </c>
      <c r="J299" s="127"/>
      <c r="K299" s="129">
        <f t="shared" si="35"/>
        <v>27687</v>
      </c>
    </row>
    <row r="300" spans="1:11" ht="15">
      <c r="A300" s="126" t="s">
        <v>1005</v>
      </c>
      <c r="B300" s="178" t="s">
        <v>1006</v>
      </c>
      <c r="C300" s="127">
        <v>6600</v>
      </c>
      <c r="D300" s="127"/>
      <c r="E300" s="127"/>
      <c r="F300" s="128"/>
      <c r="G300" s="128"/>
      <c r="H300" s="128"/>
      <c r="I300" s="127"/>
      <c r="J300" s="127"/>
      <c r="K300" s="129">
        <f t="shared" si="35"/>
        <v>6600</v>
      </c>
    </row>
    <row r="301" spans="1:11" ht="38.25">
      <c r="A301" s="126" t="s">
        <v>789</v>
      </c>
      <c r="B301" s="122" t="s">
        <v>790</v>
      </c>
      <c r="C301" s="127"/>
      <c r="D301" s="127">
        <v>103951</v>
      </c>
      <c r="E301" s="127"/>
      <c r="F301" s="136"/>
      <c r="G301" s="128"/>
      <c r="H301" s="128"/>
      <c r="I301" s="127">
        <v>196848</v>
      </c>
      <c r="J301" s="127"/>
      <c r="K301" s="129">
        <f>C301+D301+E301+F293+G301+H301+I301+J301</f>
        <v>300799</v>
      </c>
    </row>
    <row r="302" spans="1:11" ht="40.5">
      <c r="A302" s="68"/>
      <c r="B302" s="79" t="s">
        <v>791</v>
      </c>
      <c r="C302" s="73">
        <f t="shared" si="36" ref="C302:K302">SUM(C285:C301)</f>
        <v>1714360</v>
      </c>
      <c r="D302" s="73">
        <f t="shared" si="36"/>
        <v>248951</v>
      </c>
      <c r="E302" s="73">
        <f t="shared" si="36"/>
        <v>180645</v>
      </c>
      <c r="F302" s="73">
        <f t="shared" si="36"/>
        <v>0</v>
      </c>
      <c r="G302" s="73">
        <f t="shared" si="36"/>
        <v>0</v>
      </c>
      <c r="H302" s="73">
        <f t="shared" si="36"/>
        <v>0</v>
      </c>
      <c r="I302" s="73">
        <f t="shared" si="36"/>
        <v>297896</v>
      </c>
      <c r="J302" s="73">
        <f t="shared" si="36"/>
        <v>68042</v>
      </c>
      <c r="K302" s="73">
        <f t="shared" si="36"/>
        <v>2509894</v>
      </c>
    </row>
    <row r="303" spans="1:11" ht="15">
      <c r="A303" s="221" t="s">
        <v>792</v>
      </c>
      <c r="B303" s="222"/>
      <c r="C303" s="87">
        <f t="shared" si="37" ref="C303:K303">C302+C283+C261+C216</f>
        <v>7908401</v>
      </c>
      <c r="D303" s="87">
        <f t="shared" si="37"/>
        <v>5487192</v>
      </c>
      <c r="E303" s="87">
        <f t="shared" si="37"/>
        <v>203755</v>
      </c>
      <c r="F303" s="87">
        <f t="shared" si="37"/>
        <v>0</v>
      </c>
      <c r="G303" s="87">
        <f t="shared" si="37"/>
        <v>0</v>
      </c>
      <c r="H303" s="87">
        <f t="shared" si="37"/>
        <v>0</v>
      </c>
      <c r="I303" s="87">
        <f t="shared" si="37"/>
        <v>813998</v>
      </c>
      <c r="J303" s="87">
        <f t="shared" si="37"/>
        <v>68042</v>
      </c>
      <c r="K303" s="87">
        <f t="shared" si="37"/>
        <v>14481388</v>
      </c>
    </row>
    <row r="304" spans="1:11" ht="15">
      <c r="A304" s="229" t="s">
        <v>259</v>
      </c>
      <c r="B304" s="230"/>
      <c r="C304" s="230"/>
      <c r="D304" s="230"/>
      <c r="E304" s="230"/>
      <c r="F304" s="230"/>
      <c r="G304" s="230"/>
      <c r="H304" s="230"/>
      <c r="I304" s="230"/>
      <c r="J304" s="230"/>
      <c r="K304" s="231"/>
    </row>
    <row r="305" spans="1:11" ht="25.5">
      <c r="A305" s="126" t="s">
        <v>793</v>
      </c>
      <c r="B305" s="122" t="s">
        <v>794</v>
      </c>
      <c r="C305" s="127">
        <v>394077</v>
      </c>
      <c r="D305" s="127"/>
      <c r="E305" s="127"/>
      <c r="F305" s="128"/>
      <c r="G305" s="128"/>
      <c r="H305" s="128"/>
      <c r="I305" s="127"/>
      <c r="J305" s="127"/>
      <c r="K305" s="129">
        <f t="shared" si="38" ref="K305:K313">C305+D305+E305+F305+G305+H305+I305+J305</f>
        <v>394077</v>
      </c>
    </row>
    <row r="306" spans="1:11" ht="25.5">
      <c r="A306" s="126" t="s">
        <v>795</v>
      </c>
      <c r="B306" s="122" t="s">
        <v>796</v>
      </c>
      <c r="C306" s="127">
        <v>578832</v>
      </c>
      <c r="D306" s="127"/>
      <c r="E306" s="127"/>
      <c r="F306" s="128"/>
      <c r="G306" s="128"/>
      <c r="H306" s="128"/>
      <c r="I306" s="127"/>
      <c r="J306" s="127"/>
      <c r="K306" s="129">
        <f t="shared" si="38"/>
        <v>578832</v>
      </c>
    </row>
    <row r="307" spans="1:11" ht="15">
      <c r="A307" s="126" t="s">
        <v>797</v>
      </c>
      <c r="B307" s="122" t="s">
        <v>798</v>
      </c>
      <c r="C307" s="127">
        <v>43251</v>
      </c>
      <c r="D307" s="127"/>
      <c r="E307" s="127"/>
      <c r="F307" s="128"/>
      <c r="G307" s="128"/>
      <c r="H307" s="128"/>
      <c r="I307" s="127"/>
      <c r="J307" s="127"/>
      <c r="K307" s="129">
        <f t="shared" si="38"/>
        <v>43251</v>
      </c>
    </row>
    <row r="308" spans="1:11" ht="25.5">
      <c r="A308" s="126" t="s">
        <v>799</v>
      </c>
      <c r="B308" s="122" t="s">
        <v>800</v>
      </c>
      <c r="C308" s="127">
        <v>513141</v>
      </c>
      <c r="D308" s="127"/>
      <c r="E308" s="127"/>
      <c r="F308" s="128"/>
      <c r="G308" s="128"/>
      <c r="H308" s="128"/>
      <c r="I308" s="127"/>
      <c r="J308" s="127"/>
      <c r="K308" s="129">
        <f t="shared" si="38"/>
        <v>513141</v>
      </c>
    </row>
    <row r="309" spans="1:11" ht="15">
      <c r="A309" s="126" t="s">
        <v>801</v>
      </c>
      <c r="B309" s="122" t="s">
        <v>802</v>
      </c>
      <c r="C309" s="127">
        <v>41947</v>
      </c>
      <c r="D309" s="127"/>
      <c r="E309" s="127"/>
      <c r="F309" s="128"/>
      <c r="G309" s="128"/>
      <c r="H309" s="128"/>
      <c r="I309" s="127"/>
      <c r="J309" s="127"/>
      <c r="K309" s="129">
        <f t="shared" si="38"/>
        <v>41947</v>
      </c>
    </row>
    <row r="310" spans="1:11" ht="15">
      <c r="A310" s="126" t="s">
        <v>803</v>
      </c>
      <c r="B310" s="122" t="s">
        <v>804</v>
      </c>
      <c r="C310" s="127">
        <v>67547</v>
      </c>
      <c r="D310" s="127"/>
      <c r="E310" s="127"/>
      <c r="F310" s="128"/>
      <c r="G310" s="128"/>
      <c r="H310" s="128"/>
      <c r="I310" s="127"/>
      <c r="J310" s="127"/>
      <c r="K310" s="129">
        <f t="shared" si="38"/>
        <v>67547</v>
      </c>
    </row>
    <row r="311" spans="1:11" ht="15">
      <c r="A311" s="126" t="s">
        <v>805</v>
      </c>
      <c r="B311" s="122" t="s">
        <v>806</v>
      </c>
      <c r="C311" s="127">
        <v>55419</v>
      </c>
      <c r="D311" s="127"/>
      <c r="E311" s="127"/>
      <c r="F311" s="128"/>
      <c r="G311" s="128"/>
      <c r="H311" s="128"/>
      <c r="I311" s="127"/>
      <c r="J311" s="127"/>
      <c r="K311" s="129">
        <f t="shared" si="38"/>
        <v>55419</v>
      </c>
    </row>
    <row r="312" spans="1:11" ht="15">
      <c r="A312" s="126" t="s">
        <v>807</v>
      </c>
      <c r="B312" s="122" t="s">
        <v>808</v>
      </c>
      <c r="C312" s="127">
        <v>17822</v>
      </c>
      <c r="D312" s="127"/>
      <c r="E312" s="127"/>
      <c r="F312" s="128"/>
      <c r="G312" s="128"/>
      <c r="H312" s="128"/>
      <c r="I312" s="127"/>
      <c r="J312" s="127"/>
      <c r="K312" s="129">
        <f t="shared" si="38"/>
        <v>17822</v>
      </c>
    </row>
    <row r="313" spans="1:11" ht="15">
      <c r="A313" s="126" t="s">
        <v>809</v>
      </c>
      <c r="B313" s="122" t="s">
        <v>810</v>
      </c>
      <c r="C313" s="127">
        <v>1598806</v>
      </c>
      <c r="D313" s="127">
        <v>215904</v>
      </c>
      <c r="E313" s="127"/>
      <c r="F313" s="128"/>
      <c r="G313" s="128"/>
      <c r="H313" s="128"/>
      <c r="I313" s="127"/>
      <c r="J313" s="127"/>
      <c r="K313" s="129">
        <f t="shared" si="38"/>
        <v>1814710</v>
      </c>
    </row>
    <row r="314" spans="1:11" ht="38.25">
      <c r="A314" s="126" t="s">
        <v>811</v>
      </c>
      <c r="B314" s="122" t="s">
        <v>812</v>
      </c>
      <c r="C314" s="127"/>
      <c r="D314" s="127"/>
      <c r="E314" s="127"/>
      <c r="F314" s="128"/>
      <c r="G314" s="128"/>
      <c r="H314" s="128"/>
      <c r="I314" s="127">
        <v>114086</v>
      </c>
      <c r="J314" s="127"/>
      <c r="K314" s="129">
        <f t="shared" si="39" ref="K314:K320">C314+D314+E314+F314+G314+H314+I314+J314</f>
        <v>114086</v>
      </c>
    </row>
    <row r="315" spans="1:11" ht="38.25">
      <c r="A315" s="126" t="s">
        <v>813</v>
      </c>
      <c r="B315" s="122" t="s">
        <v>814</v>
      </c>
      <c r="C315" s="127"/>
      <c r="D315" s="127">
        <v>570000</v>
      </c>
      <c r="E315" s="127"/>
      <c r="F315" s="128"/>
      <c r="G315" s="128"/>
      <c r="H315" s="128"/>
      <c r="I315" s="127"/>
      <c r="J315" s="127"/>
      <c r="K315" s="129">
        <f t="shared" si="39"/>
        <v>570000</v>
      </c>
    </row>
    <row r="316" spans="1:11" ht="25.5">
      <c r="A316" s="126" t="s">
        <v>815</v>
      </c>
      <c r="B316" s="122" t="s">
        <v>816</v>
      </c>
      <c r="C316" s="127"/>
      <c r="D316" s="127">
        <v>15000</v>
      </c>
      <c r="E316" s="127"/>
      <c r="F316" s="128"/>
      <c r="G316" s="128"/>
      <c r="H316" s="128"/>
      <c r="I316" s="127"/>
      <c r="J316" s="127"/>
      <c r="K316" s="129">
        <f t="shared" si="39"/>
        <v>15000</v>
      </c>
    </row>
    <row r="317" spans="1:11" ht="25.5">
      <c r="A317" s="126" t="s">
        <v>817</v>
      </c>
      <c r="B317" s="122" t="s">
        <v>818</v>
      </c>
      <c r="C317" s="127">
        <v>138134</v>
      </c>
      <c r="D317" s="127"/>
      <c r="E317" s="127"/>
      <c r="F317" s="128"/>
      <c r="G317" s="128"/>
      <c r="H317" s="128"/>
      <c r="I317" s="127"/>
      <c r="J317" s="127"/>
      <c r="K317" s="129">
        <f t="shared" si="39"/>
        <v>138134</v>
      </c>
    </row>
    <row r="318" spans="1:11" ht="63.75">
      <c r="A318" s="126" t="s">
        <v>819</v>
      </c>
      <c r="B318" s="122" t="s">
        <v>93</v>
      </c>
      <c r="C318" s="127">
        <v>20000</v>
      </c>
      <c r="D318" s="127"/>
      <c r="E318" s="127">
        <v>16362</v>
      </c>
      <c r="F318" s="128"/>
      <c r="G318" s="128"/>
      <c r="H318" s="128"/>
      <c r="I318" s="127"/>
      <c r="J318" s="127">
        <v>18843</v>
      </c>
      <c r="K318" s="129">
        <f t="shared" si="39"/>
        <v>55205</v>
      </c>
    </row>
    <row r="319" spans="1:11" ht="63.75">
      <c r="A319" s="126" t="s">
        <v>820</v>
      </c>
      <c r="B319" s="122" t="s">
        <v>94</v>
      </c>
      <c r="C319" s="127"/>
      <c r="D319" s="127"/>
      <c r="E319" s="127">
        <v>270000</v>
      </c>
      <c r="F319" s="128"/>
      <c r="G319" s="128"/>
      <c r="H319" s="128"/>
      <c r="I319" s="127">
        <v>56421</v>
      </c>
      <c r="J319" s="127">
        <v>220039</v>
      </c>
      <c r="K319" s="129">
        <f t="shared" si="39"/>
        <v>546460</v>
      </c>
    </row>
    <row r="320" spans="1:11" ht="51.75">
      <c r="A320" s="126" t="s">
        <v>1007</v>
      </c>
      <c r="B320" s="178" t="s">
        <v>852</v>
      </c>
      <c r="C320" s="127">
        <v>2000</v>
      </c>
      <c r="D320" s="127"/>
      <c r="E320" s="127">
        <v>30000</v>
      </c>
      <c r="F320" s="128"/>
      <c r="G320" s="128"/>
      <c r="H320" s="128"/>
      <c r="I320" s="127"/>
      <c r="J320" s="127"/>
      <c r="K320" s="129">
        <f t="shared" si="39"/>
        <v>32000</v>
      </c>
    </row>
    <row r="321" spans="1:11" ht="15.75" customHeight="1">
      <c r="A321" s="221" t="s">
        <v>821</v>
      </c>
      <c r="B321" s="222"/>
      <c r="C321" s="87">
        <f>SUM(C305:C320)</f>
        <v>3470976</v>
      </c>
      <c r="D321" s="87">
        <f>SUM(D305:D320)</f>
        <v>800904</v>
      </c>
      <c r="E321" s="87">
        <f>SUM(E305:E320)</f>
        <v>316362</v>
      </c>
      <c r="F321" s="87">
        <f t="shared" si="40" ref="F321:K321">SUM(F305:F320)</f>
        <v>0</v>
      </c>
      <c r="G321" s="87">
        <f t="shared" si="40"/>
        <v>0</v>
      </c>
      <c r="H321" s="87">
        <f t="shared" si="40"/>
        <v>0</v>
      </c>
      <c r="I321" s="87">
        <f t="shared" si="40"/>
        <v>170507</v>
      </c>
      <c r="J321" s="87">
        <f t="shared" si="40"/>
        <v>238882</v>
      </c>
      <c r="K321" s="87">
        <f t="shared" si="40"/>
        <v>4997631</v>
      </c>
    </row>
    <row r="322" spans="1:11" s="39" customFormat="1" ht="27">
      <c r="A322" s="180"/>
      <c r="B322" s="180" t="s">
        <v>1008</v>
      </c>
      <c r="C322" s="73"/>
      <c r="D322" s="73"/>
      <c r="E322" s="73">
        <v>24643</v>
      </c>
      <c r="F322" s="73"/>
      <c r="G322" s="73"/>
      <c r="H322" s="73"/>
      <c r="I322" s="73"/>
      <c r="J322" s="73"/>
      <c r="K322" s="73"/>
    </row>
    <row r="323" spans="1:11" s="39" customFormat="1" ht="15">
      <c r="A323" s="223" t="s">
        <v>822</v>
      </c>
      <c r="B323" s="224"/>
      <c r="C323" s="224"/>
      <c r="D323" s="224"/>
      <c r="E323" s="224"/>
      <c r="F323" s="224"/>
      <c r="G323" s="224"/>
      <c r="H323" s="224"/>
      <c r="I323" s="224"/>
      <c r="J323" s="224"/>
      <c r="K323" s="225"/>
    </row>
    <row r="324" spans="1:11" ht="15">
      <c r="A324" s="226"/>
      <c r="B324" s="227"/>
      <c r="C324" s="227"/>
      <c r="D324" s="227"/>
      <c r="E324" s="227"/>
      <c r="F324" s="227"/>
      <c r="G324" s="227"/>
      <c r="H324" s="227"/>
      <c r="I324" s="227"/>
      <c r="J324" s="227"/>
      <c r="K324" s="228"/>
    </row>
    <row r="325" spans="1:11" ht="15">
      <c r="A325" s="88" t="s">
        <v>823</v>
      </c>
      <c r="B325" s="89" t="s">
        <v>102</v>
      </c>
      <c r="C325" s="90">
        <v>1422580</v>
      </c>
      <c r="D325" s="90"/>
      <c r="E325" s="91"/>
      <c r="F325" s="91"/>
      <c r="G325" s="91"/>
      <c r="H325" s="91"/>
      <c r="I325" s="90">
        <v>123812</v>
      </c>
      <c r="J325" s="90"/>
      <c r="K325" s="90"/>
    </row>
    <row r="326" spans="1:11" s="39" customFormat="1" ht="15">
      <c r="A326" s="75"/>
      <c r="B326" s="72"/>
      <c r="C326" s="70"/>
      <c r="D326" s="70"/>
      <c r="E326" s="70"/>
      <c r="F326" s="70"/>
      <c r="G326" s="70"/>
      <c r="H326" s="70"/>
      <c r="I326" s="70"/>
      <c r="J326" s="70"/>
      <c r="K326" s="86"/>
    </row>
    <row r="327" spans="1:11" s="39" customFormat="1" ht="15">
      <c r="A327" s="221" t="s">
        <v>824</v>
      </c>
      <c r="B327" s="222"/>
      <c r="C327" s="87">
        <f>C36+C39+C43+C61+C139+C199+C303+C321+C325</f>
        <v>22002328</v>
      </c>
      <c r="D327" s="87">
        <f>D321+D303+D199+D145+D139+D61+D43+D39+D36</f>
        <v>7843219</v>
      </c>
      <c r="E327" s="87">
        <f>E321++E303+E199+E145+E139+E65+E61+E43+E39+E36+E322</f>
        <v>5866973</v>
      </c>
      <c r="F327" s="87">
        <f>F36+F61</f>
        <v>0</v>
      </c>
      <c r="G327" s="87">
        <f>G36</f>
        <v>0</v>
      </c>
      <c r="H327" s="87">
        <f>H139+H303</f>
        <v>0</v>
      </c>
      <c r="I327" s="87">
        <f>I321+I303+I199+I145+I139+I65+I61+I43+I39+I36+I325</f>
        <v>2963531</v>
      </c>
      <c r="J327" s="87"/>
      <c r="K327" s="92">
        <f>K36+K39+K43+K61+K65+K139+K145+K199+K303+K321+K325</f>
        <v>40030763</v>
      </c>
    </row>
  </sheetData>
  <mergeCells count="44">
    <mergeCell ref="A323:K324"/>
    <mergeCell ref="A327:B327"/>
    <mergeCell ref="A262:K263"/>
    <mergeCell ref="A283:B283"/>
    <mergeCell ref="A284:K284"/>
    <mergeCell ref="A303:B303"/>
    <mergeCell ref="A304:K304"/>
    <mergeCell ref="A321:B321"/>
    <mergeCell ref="A261:B261"/>
    <mergeCell ref="A147:K147"/>
    <mergeCell ref="A168:B168"/>
    <mergeCell ref="A169:K170"/>
    <mergeCell ref="A175:B175"/>
    <mergeCell ref="A176:K177"/>
    <mergeCell ref="A198:B198"/>
    <mergeCell ref="A199:B199"/>
    <mergeCell ref="A200:K200"/>
    <mergeCell ref="A201:K201"/>
    <mergeCell ref="A216:B216"/>
    <mergeCell ref="A217:K217"/>
    <mergeCell ref="A146:K146"/>
    <mergeCell ref="A63:K63"/>
    <mergeCell ref="A65:B65"/>
    <mergeCell ref="A66:K67"/>
    <mergeCell ref="A68:K68"/>
    <mergeCell ref="A107:K107"/>
    <mergeCell ref="A119:B119"/>
    <mergeCell ref="A120:K121"/>
    <mergeCell ref="A138:B138"/>
    <mergeCell ref="A139:B139"/>
    <mergeCell ref="A140:K141"/>
    <mergeCell ref="A145:B145"/>
    <mergeCell ref="A61:B61"/>
    <mergeCell ref="A1:K1"/>
    <mergeCell ref="A2:K3"/>
    <mergeCell ref="D4:H4"/>
    <mergeCell ref="I4:J4"/>
    <mergeCell ref="A7:K8"/>
    <mergeCell ref="A36:B36"/>
    <mergeCell ref="A37:K37"/>
    <mergeCell ref="A39:B39"/>
    <mergeCell ref="A40:K40"/>
    <mergeCell ref="A43:B43"/>
    <mergeCell ref="A44:K45"/>
  </mergeCells>
  <pageMargins left="0.7" right="0.7" top="0.75" bottom="0.75" header="0.3" footer="0.3"/>
  <pageSetup fitToHeight="0" orientation="landscape" paperSize="9" scale="96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6E9199E-4663-42DC-BB99-51ED07C4D9F1}">
  <sheetPr>
    <pageSetUpPr fitToPage="1"/>
  </sheetPr>
  <dimension ref="A1:B21"/>
  <sheetViews>
    <sheetView workbookViewId="0" topLeftCell="A11">
      <selection pane="topLeft" activeCell="A1" sqref="A1:B21"/>
    </sheetView>
  </sheetViews>
  <sheetFormatPr defaultColWidth="64.1442857142857" defaultRowHeight="15"/>
  <cols>
    <col min="1" max="1" width="64.1428571428571" style="36"/>
    <col min="2" max="2" width="17.8571428571429" style="40" customWidth="1"/>
    <col min="3" max="16384" width="64.1428571428571" style="36"/>
  </cols>
  <sheetData>
    <row r="1" spans="1:2" ht="15.75">
      <c r="A1" s="237" t="s">
        <v>220</v>
      </c>
      <c r="B1" s="237"/>
    </row>
    <row r="2" spans="1:2" ht="15" customHeight="1">
      <c r="A2" s="3" t="s">
        <v>221</v>
      </c>
      <c r="B2" s="3"/>
    </row>
    <row r="3" spans="1:2" ht="15">
      <c r="A3" s="238"/>
      <c r="B3" s="238"/>
    </row>
    <row r="4" spans="1:2" ht="42.75">
      <c r="A4" s="203" t="s">
        <v>0</v>
      </c>
      <c r="B4" s="53" t="s">
        <v>871</v>
      </c>
    </row>
    <row r="5" spans="1:2" ht="18" customHeight="1">
      <c r="A5" s="204"/>
      <c r="B5" s="53" t="s">
        <v>2</v>
      </c>
    </row>
    <row r="6" spans="1:2" ht="49.5" customHeight="1">
      <c r="A6" s="144" t="s">
        <v>93</v>
      </c>
      <c r="B6" s="98">
        <v>20000</v>
      </c>
    </row>
    <row r="7" spans="1:2" ht="48.75" customHeight="1">
      <c r="A7" s="144" t="s">
        <v>852</v>
      </c>
      <c r="B7" s="98">
        <v>2000</v>
      </c>
    </row>
    <row r="8" spans="1:2" ht="34.5" customHeight="1">
      <c r="A8" s="100" t="s">
        <v>222</v>
      </c>
      <c r="B8" s="98">
        <v>10209</v>
      </c>
    </row>
    <row r="9" spans="1:2" ht="42" customHeight="1">
      <c r="A9" s="100" t="s">
        <v>223</v>
      </c>
      <c r="B9" s="98">
        <v>1000</v>
      </c>
    </row>
    <row r="10" spans="1:2" ht="52.5" customHeight="1">
      <c r="A10" s="100" t="s">
        <v>872</v>
      </c>
      <c r="B10" s="98">
        <v>5525</v>
      </c>
    </row>
    <row r="11" spans="1:2" ht="52.5" customHeight="1">
      <c r="A11" s="100" t="s">
        <v>873</v>
      </c>
      <c r="B11" s="98">
        <v>88379</v>
      </c>
    </row>
    <row r="12" spans="1:2" ht="39" customHeight="1">
      <c r="A12" s="100" t="s">
        <v>874</v>
      </c>
      <c r="B12" s="99">
        <v>40600</v>
      </c>
    </row>
    <row r="13" spans="1:2" ht="34.5" customHeight="1">
      <c r="A13" s="100" t="s">
        <v>876</v>
      </c>
      <c r="B13" s="98">
        <v>22000</v>
      </c>
    </row>
    <row r="14" spans="1:2" ht="26.25" customHeight="1">
      <c r="A14" s="101" t="s">
        <v>877</v>
      </c>
      <c r="B14" s="98">
        <v>35000</v>
      </c>
    </row>
    <row r="15" spans="1:2" ht="45.75" customHeight="1">
      <c r="A15" s="102" t="s">
        <v>835</v>
      </c>
      <c r="B15" s="98">
        <v>25212</v>
      </c>
    </row>
    <row r="16" spans="1:2" ht="69" customHeight="1">
      <c r="A16" s="102" t="s">
        <v>875</v>
      </c>
      <c r="B16" s="98">
        <v>52600</v>
      </c>
    </row>
    <row r="17" spans="1:2" ht="45.75" customHeight="1">
      <c r="A17" s="102" t="s">
        <v>224</v>
      </c>
      <c r="B17" s="98">
        <v>30000</v>
      </c>
    </row>
    <row r="18" spans="1:2" ht="33.75" customHeight="1">
      <c r="A18" s="102" t="s">
        <v>225</v>
      </c>
      <c r="B18" s="98">
        <v>51204</v>
      </c>
    </row>
    <row r="19" spans="1:2" ht="50.25" customHeight="1">
      <c r="A19" s="101" t="s">
        <v>308</v>
      </c>
      <c r="B19" s="98">
        <v>72592</v>
      </c>
    </row>
    <row r="20" spans="1:2" ht="15.75">
      <c r="A20" s="49"/>
      <c r="B20" s="54"/>
    </row>
    <row r="21" spans="1:2" ht="15.75">
      <c r="A21" s="31"/>
      <c r="B21" s="55">
        <f>SUM(B6:B20)</f>
        <v>456321</v>
      </c>
    </row>
  </sheetData>
  <mergeCells count="3">
    <mergeCell ref="A1:B1"/>
    <mergeCell ref="A2:B3"/>
    <mergeCell ref="A4:A5"/>
  </mergeCells>
  <pageMargins left="0.7" right="0.7" top="0.75" bottom="0.75" header="0.3" footer="0.3"/>
  <pageSetup fitToHeight="0" orientation="portrait" paperSize="9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8BF881F-1007-4B26-9A92-F0818B975EDE}">
  <sheetPr>
    <pageSetUpPr fitToPage="1"/>
  </sheetPr>
  <dimension ref="A1:C15"/>
  <sheetViews>
    <sheetView workbookViewId="0" topLeftCell="A1">
      <selection pane="topLeft" activeCell="A1" sqref="A1:C16"/>
    </sheetView>
  </sheetViews>
  <sheetFormatPr defaultRowHeight="15"/>
  <cols>
    <col min="1" max="1" width="33" customWidth="1"/>
    <col min="2" max="2" width="22" customWidth="1"/>
    <col min="3" max="3" width="29" customWidth="1"/>
  </cols>
  <sheetData>
    <row r="1" spans="1:3" ht="15">
      <c r="A1" s="4" t="s">
        <v>96</v>
      </c>
      <c r="B1" s="4"/>
      <c r="C1" s="4"/>
    </row>
    <row r="2" spans="1:3" ht="15">
      <c r="A2" s="4"/>
      <c r="B2" s="4"/>
      <c r="C2" s="4"/>
    </row>
    <row r="3" spans="1:3" ht="15">
      <c r="A3" s="245" t="s">
        <v>97</v>
      </c>
      <c r="B3" s="245"/>
      <c r="C3" s="245"/>
    </row>
    <row r="4" spans="1:3" ht="15">
      <c r="A4" s="245"/>
      <c r="B4" s="245"/>
      <c r="C4" s="245"/>
    </row>
    <row r="5" spans="1:3" ht="15">
      <c r="A5" s="246"/>
      <c r="B5" s="246"/>
      <c r="C5" s="246"/>
    </row>
    <row r="6" spans="1:3" ht="15.75">
      <c r="A6" s="9" t="s">
        <v>0</v>
      </c>
      <c r="B6" s="9" t="s">
        <v>1</v>
      </c>
      <c r="C6" s="33" t="s">
        <v>840</v>
      </c>
    </row>
    <row r="7" spans="1:3" ht="15.75">
      <c r="A7" s="8"/>
      <c r="B7" s="8"/>
      <c r="C7" s="33" t="s">
        <v>2</v>
      </c>
    </row>
    <row r="8" spans="1:3" ht="15.75">
      <c r="A8" s="247" t="s">
        <v>98</v>
      </c>
      <c r="B8" s="248"/>
      <c r="C8" s="26">
        <v>5917808</v>
      </c>
    </row>
    <row r="9" spans="1:3" ht="15.75">
      <c r="A9" s="239"/>
      <c r="B9" s="240"/>
      <c r="C9" s="241"/>
    </row>
    <row r="10" spans="1:3" ht="15.75">
      <c r="A10" s="25" t="s">
        <v>99</v>
      </c>
      <c r="B10" s="37" t="s">
        <v>108</v>
      </c>
      <c r="C10" s="26">
        <v>4569453</v>
      </c>
    </row>
    <row r="11" spans="1:3" ht="30">
      <c r="A11" s="37" t="s">
        <v>100</v>
      </c>
      <c r="B11" s="37" t="s">
        <v>101</v>
      </c>
      <c r="C11" s="38">
        <v>4569453</v>
      </c>
    </row>
    <row r="12" spans="1:3" ht="15.75">
      <c r="A12" s="242"/>
      <c r="B12" s="243"/>
      <c r="C12" s="244"/>
    </row>
    <row r="13" spans="1:3" ht="15.75">
      <c r="A13" s="25" t="s">
        <v>102</v>
      </c>
      <c r="B13" s="21" t="s">
        <v>107</v>
      </c>
      <c r="C13" s="26">
        <v>1348355</v>
      </c>
    </row>
    <row r="14" spans="1:3" ht="15">
      <c r="A14" s="37" t="s">
        <v>103</v>
      </c>
      <c r="B14" s="37" t="s">
        <v>105</v>
      </c>
      <c r="C14" s="38">
        <v>3237109</v>
      </c>
    </row>
    <row r="15" spans="1:3" ht="15">
      <c r="A15" s="37" t="s">
        <v>104</v>
      </c>
      <c r="B15" s="37" t="s">
        <v>106</v>
      </c>
      <c r="C15" s="38">
        <v>1888754</v>
      </c>
    </row>
  </sheetData>
  <mergeCells count="8">
    <mergeCell ref="A9:C9"/>
    <mergeCell ref="A12:C12"/>
    <mergeCell ref="A1:C2"/>
    <mergeCell ref="A3:C4"/>
    <mergeCell ref="A5:C5"/>
    <mergeCell ref="A6:A7"/>
    <mergeCell ref="B6:B7"/>
    <mergeCell ref="A8:B8"/>
  </mergeCells>
  <pageMargins left="0.7" right="0.7" top="0.75" bottom="0.75" header="0.3" footer="0.3"/>
  <pageSetup fitToHeight="0" orientation="portrait" paperSize="9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F4FE045-BD7A-4E39-82B2-3449BC3B74B2}">
  <sheetPr>
    <pageSetUpPr fitToPage="1"/>
  </sheetPr>
  <dimension ref="A1:B48"/>
  <sheetViews>
    <sheetView workbookViewId="0" topLeftCell="A34">
      <selection pane="topLeft" activeCell="A1" sqref="A1:B48"/>
    </sheetView>
  </sheetViews>
  <sheetFormatPr defaultColWidth="9.14428571428571" defaultRowHeight="15.75"/>
  <cols>
    <col min="1" max="1" width="64.7142857142857" style="18" customWidth="1"/>
    <col min="2" max="2" width="17.5714285714286" style="18" customWidth="1"/>
    <col min="3" max="16384" width="9.14285714285714" style="18"/>
  </cols>
  <sheetData>
    <row r="1" spans="1:2" ht="15.75">
      <c r="A1" s="30"/>
      <c r="B1" s="30"/>
    </row>
    <row r="2" spans="1:2" ht="15.75">
      <c r="A2" s="30"/>
      <c r="B2" s="104" t="s">
        <v>202</v>
      </c>
    </row>
    <row r="3" spans="1:2" ht="15.75">
      <c r="A3" s="30"/>
      <c r="B3" s="30"/>
    </row>
    <row r="4" spans="1:2" ht="15.75">
      <c r="A4" s="103" t="s">
        <v>203</v>
      </c>
      <c r="B4" s="30"/>
    </row>
    <row r="5" spans="1:2" ht="15.75">
      <c r="A5" s="30"/>
      <c r="B5" s="30"/>
    </row>
    <row r="6" spans="1:2" ht="31.5">
      <c r="A6" s="9" t="s">
        <v>0</v>
      </c>
      <c r="B6" s="33" t="s">
        <v>840</v>
      </c>
    </row>
    <row r="7" spans="1:2" ht="21" customHeight="1">
      <c r="A7" s="8"/>
      <c r="B7" s="23" t="s">
        <v>2</v>
      </c>
    </row>
    <row r="8" spans="1:2" ht="15.75">
      <c r="A8" s="137" t="s">
        <v>870</v>
      </c>
      <c r="B8" s="22">
        <v>26778</v>
      </c>
    </row>
    <row r="9" spans="1:2" ht="15.75">
      <c r="A9" s="137" t="s">
        <v>869</v>
      </c>
      <c r="B9" s="22">
        <v>123812</v>
      </c>
    </row>
    <row r="10" spans="1:2" ht="15.75">
      <c r="A10" s="94" t="s">
        <v>391</v>
      </c>
      <c r="B10" s="95">
        <v>64</v>
      </c>
    </row>
    <row r="11" spans="1:2" ht="15.75">
      <c r="A11" s="94" t="s">
        <v>856</v>
      </c>
      <c r="B11" s="95">
        <v>2699</v>
      </c>
    </row>
    <row r="12" spans="1:2" ht="31.5">
      <c r="A12" s="94" t="s">
        <v>406</v>
      </c>
      <c r="B12" s="95">
        <v>5848</v>
      </c>
    </row>
    <row r="13" spans="1:2" ht="15.75">
      <c r="A13" s="94" t="s">
        <v>506</v>
      </c>
      <c r="B13" s="95">
        <v>127086</v>
      </c>
    </row>
    <row r="14" spans="1:2" ht="15.75">
      <c r="A14" s="94" t="s">
        <v>525</v>
      </c>
      <c r="B14" s="22">
        <v>5970</v>
      </c>
    </row>
    <row r="15" spans="1:2" ht="15.75">
      <c r="A15" s="94" t="s">
        <v>527</v>
      </c>
      <c r="B15" s="22">
        <v>4389</v>
      </c>
    </row>
    <row r="16" spans="1:2" ht="15.75">
      <c r="A16" s="94" t="s">
        <v>529</v>
      </c>
      <c r="B16" s="22">
        <v>4879</v>
      </c>
    </row>
    <row r="17" spans="1:2" ht="47.25">
      <c r="A17" s="94" t="s">
        <v>841</v>
      </c>
      <c r="B17" s="22">
        <v>31380</v>
      </c>
    </row>
    <row r="18" spans="1:2" ht="15.75">
      <c r="A18" s="94" t="s">
        <v>858</v>
      </c>
      <c r="B18" s="95">
        <v>600</v>
      </c>
    </row>
    <row r="19" spans="1:2" ht="15.75">
      <c r="A19" s="94" t="s">
        <v>857</v>
      </c>
      <c r="B19" s="95">
        <v>800</v>
      </c>
    </row>
    <row r="20" spans="1:2" ht="15.75">
      <c r="A20" s="94" t="s">
        <v>836</v>
      </c>
      <c r="B20" s="95">
        <v>883</v>
      </c>
    </row>
    <row r="21" spans="1:2" ht="15.75">
      <c r="A21" s="94" t="s">
        <v>216</v>
      </c>
      <c r="B21" s="95">
        <v>388776</v>
      </c>
    </row>
    <row r="22" spans="1:2" ht="31.5">
      <c r="A22" s="94" t="s">
        <v>865</v>
      </c>
      <c r="B22" s="95">
        <v>390741</v>
      </c>
    </row>
    <row r="23" spans="1:2" ht="31.5">
      <c r="A23" s="94" t="s">
        <v>866</v>
      </c>
      <c r="B23" s="95">
        <v>20000</v>
      </c>
    </row>
    <row r="24" spans="1:2" ht="45" customHeight="1">
      <c r="A24" s="94" t="s">
        <v>867</v>
      </c>
      <c r="B24" s="95">
        <v>74108</v>
      </c>
    </row>
    <row r="25" spans="1:2" ht="45" customHeight="1">
      <c r="A25" s="94" t="s">
        <v>219</v>
      </c>
      <c r="B25" s="95">
        <v>30733</v>
      </c>
    </row>
    <row r="26" spans="1:2" ht="15.75">
      <c r="A26" s="94" t="s">
        <v>614</v>
      </c>
      <c r="B26" s="95">
        <v>459</v>
      </c>
    </row>
    <row r="27" spans="1:2" ht="15.75">
      <c r="A27" s="94" t="s">
        <v>74</v>
      </c>
      <c r="B27" s="95">
        <v>555266</v>
      </c>
    </row>
    <row r="28" spans="1:2" ht="15.75">
      <c r="A28" s="94" t="s">
        <v>76</v>
      </c>
      <c r="B28" s="95">
        <v>33748</v>
      </c>
    </row>
    <row r="29" spans="1:2" ht="15.75">
      <c r="A29" s="94" t="s">
        <v>77</v>
      </c>
      <c r="B29" s="95">
        <v>46083</v>
      </c>
    </row>
    <row r="30" spans="1:2" ht="15.75">
      <c r="A30" s="94" t="s">
        <v>868</v>
      </c>
      <c r="B30" s="95">
        <v>43099</v>
      </c>
    </row>
    <row r="31" spans="1:2" ht="15.75">
      <c r="A31" s="94" t="s">
        <v>864</v>
      </c>
      <c r="B31" s="95">
        <v>2339</v>
      </c>
    </row>
    <row r="32" spans="1:2" ht="15.75">
      <c r="A32" s="94" t="s">
        <v>681</v>
      </c>
      <c r="B32" s="95">
        <v>5695</v>
      </c>
    </row>
    <row r="33" spans="1:2" ht="31.5">
      <c r="A33" s="94" t="s">
        <v>837</v>
      </c>
      <c r="B33" s="95">
        <v>294</v>
      </c>
    </row>
    <row r="34" spans="1:2" ht="15.75">
      <c r="A34" s="94" t="s">
        <v>95</v>
      </c>
      <c r="B34" s="95">
        <v>2191</v>
      </c>
    </row>
    <row r="35" spans="1:2" ht="31.5">
      <c r="A35" s="94" t="s">
        <v>694</v>
      </c>
      <c r="B35" s="95">
        <v>47</v>
      </c>
    </row>
    <row r="36" spans="1:2" ht="44.25" customHeight="1">
      <c r="A36" s="94" t="s">
        <v>863</v>
      </c>
      <c r="B36" s="95">
        <v>24056</v>
      </c>
    </row>
    <row r="37" spans="1:2" ht="15.75">
      <c r="A37" s="94" t="s">
        <v>831</v>
      </c>
      <c r="B37" s="95">
        <v>132</v>
      </c>
    </row>
    <row r="38" spans="1:2" ht="45.75" customHeight="1">
      <c r="A38" s="94" t="s">
        <v>862</v>
      </c>
      <c r="B38" s="95">
        <v>29627</v>
      </c>
    </row>
    <row r="39" spans="1:2" ht="30.75" customHeight="1">
      <c r="A39" s="94" t="s">
        <v>861</v>
      </c>
      <c r="B39" s="95">
        <v>34770</v>
      </c>
    </row>
    <row r="40" spans="1:2" ht="35.25" customHeight="1">
      <c r="A40" s="94" t="s">
        <v>860</v>
      </c>
      <c r="B40" s="95">
        <v>8653</v>
      </c>
    </row>
    <row r="41" spans="1:2" ht="31.5">
      <c r="A41" s="94" t="s">
        <v>205</v>
      </c>
      <c r="B41" s="95">
        <v>311</v>
      </c>
    </row>
    <row r="42" spans="1:2" ht="32.25" customHeight="1">
      <c r="A42" s="94" t="s">
        <v>859</v>
      </c>
      <c r="B42" s="95">
        <v>27687</v>
      </c>
    </row>
    <row r="43" spans="1:2" ht="15.75">
      <c r="A43" s="94" t="s">
        <v>838</v>
      </c>
      <c r="B43" s="95">
        <v>114086</v>
      </c>
    </row>
    <row r="44" spans="1:2" ht="36" customHeight="1">
      <c r="A44" s="94" t="s">
        <v>94</v>
      </c>
      <c r="B44" s="95">
        <v>56421</v>
      </c>
    </row>
    <row r="45" spans="1:2" ht="15.75">
      <c r="A45" s="94" t="s">
        <v>206</v>
      </c>
      <c r="B45" s="96">
        <v>739021</v>
      </c>
    </row>
    <row r="46" spans="1:2" ht="15.75">
      <c r="A46" s="15" t="s">
        <v>207</v>
      </c>
      <c r="B46" s="41">
        <f>SUM(B8:B45)</f>
        <v>2963531</v>
      </c>
    </row>
    <row r="47" spans="1:2" ht="15.75">
      <c r="A47" s="15" t="s">
        <v>208</v>
      </c>
      <c r="B47" s="42">
        <v>1605922</v>
      </c>
    </row>
    <row r="48" spans="1:2" ht="15.75">
      <c r="A48" s="43" t="s">
        <v>209</v>
      </c>
      <c r="B48" s="44">
        <f>SUM(B46:B47)</f>
        <v>4569453</v>
      </c>
    </row>
  </sheetData>
  <mergeCells count="1">
    <mergeCell ref="A6:A7"/>
  </mergeCells>
  <pageMargins left="0.7" right="0.7" top="0.75" bottom="0.75" header="0.3" footer="0.3"/>
  <pageSetup fitToHeight="0"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Pielikums Nr.1</vt:lpstr>
      <vt:lpstr>Pielikums Nr.1.1</vt:lpstr>
      <vt:lpstr>Pielikums Nr.1.2</vt:lpstr>
      <vt:lpstr>Pielikums Nr.2.</vt:lpstr>
      <vt:lpstr>Pielikums Nr.2.1.</vt:lpstr>
      <vt:lpstr>Pielikums Nr.2.2</vt:lpstr>
      <vt:lpstr>Pielikums Nr.2.3</vt:lpstr>
      <vt:lpstr>Pielikums Nr.3</vt:lpstr>
      <vt:lpstr>Pielikums Nr.3.1</vt:lpstr>
      <vt:lpstr>Pielikums Nr.3.2</vt:lpstr>
      <vt:lpstr>Pielikums Nr.4.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Patmalniece</dc:creator>
  <cp:keywords/>
  <dc:description/>
  <cp:lastModifiedBy>Inga Trupa</cp:lastModifiedBy>
  <cp:lastPrinted>2026-01-28T09:12:33Z</cp:lastPrinted>
  <dcterms:created xsi:type="dcterms:W3CDTF">2025-01-16T07:56:54Z</dcterms:created>
  <dcterms:modified xsi:type="dcterms:W3CDTF">2026-01-28T09:12:39Z</dcterms:modified>
  <cp:category/>
</cp:coreProperties>
</file>